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autoCompressPictures="0"/>
  <bookViews>
    <workbookView xWindow="-120" yWindow="-120" windowWidth="29040" windowHeight="15840" tabRatio="788" activeTab="10"/>
  </bookViews>
  <sheets>
    <sheet name="1월" sheetId="14" r:id="rId1"/>
    <sheet name="2월" sheetId="15" r:id="rId2"/>
    <sheet name="3월" sheetId="16" r:id="rId3"/>
    <sheet name="4월" sheetId="17" r:id="rId4"/>
    <sheet name="5월" sheetId="18" r:id="rId5"/>
    <sheet name="6월" sheetId="19" r:id="rId6"/>
    <sheet name="7월" sheetId="20" r:id="rId7"/>
    <sheet name="8월" sheetId="21" r:id="rId8"/>
    <sheet name="9월" sheetId="22" r:id="rId9"/>
    <sheet name="10월" sheetId="23" r:id="rId10"/>
    <sheet name="11월" sheetId="24" r:id="rId11"/>
    <sheet name="12월" sheetId="25" r:id="rId12"/>
  </sheets>
  <definedNames>
    <definedName name="_xlnm.Print_Area" localSheetId="9">'10월'!$A:$I</definedName>
    <definedName name="_xlnm.Print_Area" localSheetId="10">'11월'!$A:$I</definedName>
    <definedName name="_xlnm.Print_Area" localSheetId="11">'12월'!$A:$I</definedName>
    <definedName name="_xlnm.Print_Area" localSheetId="0">'1월'!$A:$I</definedName>
    <definedName name="_xlnm.Print_Area" localSheetId="1">'2월'!$A:$I</definedName>
    <definedName name="_xlnm.Print_Area" localSheetId="2">'3월'!$A:$I</definedName>
    <definedName name="_xlnm.Print_Area" localSheetId="3">'4월'!$A:$I</definedName>
    <definedName name="_xlnm.Print_Area" localSheetId="4">'5월'!$A:$I</definedName>
    <definedName name="_xlnm.Print_Area" localSheetId="5">'6월'!$A:$I</definedName>
    <definedName name="_xlnm.Print_Area" localSheetId="6">'7월'!$A:$I</definedName>
    <definedName name="_xlnm.Print_Area" localSheetId="7">'8월'!$A:$I</definedName>
    <definedName name="_xlnm.Print_Area" localSheetId="8">'9월'!$A:$I</definedName>
    <definedName name="달력연도">'1월'!$K$5</definedName>
    <definedName name="열제목영역1..H12.1">'1월'!$B$3</definedName>
    <definedName name="열제목영역1..H12.10">'10월'!$B$3</definedName>
    <definedName name="열제목영역1..H12.11">'11월'!$B$3</definedName>
    <definedName name="열제목영역1..H12.12">'12월'!$B$3</definedName>
    <definedName name="열제목영역1..H12.2">'2월'!$B$3</definedName>
    <definedName name="열제목영역1..H12.3">'3월'!$B$3</definedName>
    <definedName name="열제목영역1..H12.4">'4월'!$B$3</definedName>
    <definedName name="열제목영역1..H12.5">'5월'!$B$3</definedName>
    <definedName name="열제목영역1..H12.6">'6월'!$B$3</definedName>
    <definedName name="열제목영역1..H12.7">'7월'!$B$3</definedName>
    <definedName name="열제목영역1..H12.8">'8월'!$B$3</definedName>
    <definedName name="열제목영역1..H12.9">'9월'!$B$3</definedName>
    <definedName name="열제목영역2..C14.1">'1월'!$B$3</definedName>
    <definedName name="열제목영역2..C14.10">'10월'!$B$3</definedName>
    <definedName name="열제목영역2..C14.11">'11월'!$B$3</definedName>
    <definedName name="열제목영역2..C14.12">'12월'!$B$3</definedName>
    <definedName name="열제목영역2..C14.2">'2월'!$B$3</definedName>
    <definedName name="열제목영역2..C14.3">'3월'!$B$3</definedName>
    <definedName name="열제목영역2..C14.4">'4월'!$B$3</definedName>
    <definedName name="열제목영역2..C14.5">'5월'!$B$3</definedName>
    <definedName name="열제목영역2..C14.6">'6월'!$B$3</definedName>
    <definedName name="열제목영역2..C14.7">'7월'!$B$3</definedName>
    <definedName name="열제목영역2..C14.8">'8월'!$B$3</definedName>
    <definedName name="열제목영역2..C14.9">'9월'!$B$3</definedName>
    <definedName name="요일및주">{0,1,2,3,4,5,6} + {0;1;2;3;4;5}*7</definedName>
    <definedName name="주시작">'1월'!$L$5</definedName>
    <definedName name="행제목영역1..K3">'1월'!$K$4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24" l="1"/>
  <c r="E3" i="24"/>
  <c r="B2" i="18"/>
  <c r="B2" i="14"/>
  <c r="B2" i="25" l="1"/>
  <c r="B2" i="24"/>
  <c r="B2" i="23"/>
  <c r="B2" i="22"/>
  <c r="B2" i="21"/>
  <c r="B2" i="20"/>
  <c r="B2" i="19"/>
  <c r="B2" i="17"/>
  <c r="B2" i="16"/>
  <c r="B2" i="15"/>
  <c r="B14" i="25" a="1"/>
  <c r="C14" i="25" s="1"/>
  <c r="H12" i="25"/>
  <c r="D12" i="25"/>
  <c r="B12" i="25" a="1"/>
  <c r="G12" i="25" s="1"/>
  <c r="H10" i="25"/>
  <c r="F10" i="25"/>
  <c r="B10" i="25"/>
  <c r="B10" i="25" a="1"/>
  <c r="G10" i="25" s="1"/>
  <c r="B8" i="25" a="1"/>
  <c r="G8" i="25" s="1"/>
  <c r="H6" i="25"/>
  <c r="F6" i="25"/>
  <c r="D6" i="25"/>
  <c r="B6" i="25"/>
  <c r="B6" i="25" a="1"/>
  <c r="G6" i="25" s="1"/>
  <c r="B4" i="25" a="1"/>
  <c r="G4" i="25" s="1"/>
  <c r="B14" i="24" a="1"/>
  <c r="B14" i="24" s="1"/>
  <c r="B12" i="24" a="1"/>
  <c r="C12" i="24" s="1"/>
  <c r="G10" i="24"/>
  <c r="B10" i="24" a="1"/>
  <c r="C10" i="24" s="1"/>
  <c r="B8" i="24" a="1"/>
  <c r="C8" i="24" s="1"/>
  <c r="B6" i="24" a="1"/>
  <c r="G6" i="24" s="1"/>
  <c r="B4" i="24" a="1"/>
  <c r="C4" i="24" s="1"/>
  <c r="C3" i="24" s="1"/>
  <c r="B14" i="23"/>
  <c r="B14" i="23" a="1"/>
  <c r="C14" i="23" s="1"/>
  <c r="B12" i="23" a="1"/>
  <c r="G12" i="23" s="1"/>
  <c r="B10" i="23" a="1"/>
  <c r="G10" i="23" s="1"/>
  <c r="H8" i="23"/>
  <c r="D8" i="23"/>
  <c r="B8" i="23" a="1"/>
  <c r="G8" i="23" s="1"/>
  <c r="H6" i="23"/>
  <c r="F6" i="23"/>
  <c r="B6" i="23"/>
  <c r="B6" i="23" a="1"/>
  <c r="G6" i="23" s="1"/>
  <c r="F4" i="23"/>
  <c r="D4" i="23"/>
  <c r="D3" i="23" s="1"/>
  <c r="B4" i="23" a="1"/>
  <c r="G4" i="23" s="1"/>
  <c r="G3" i="23" s="1"/>
  <c r="B14" i="22" a="1"/>
  <c r="B12" i="22" a="1"/>
  <c r="B10" i="22" a="1"/>
  <c r="B8" i="22" a="1"/>
  <c r="B6" i="22" a="1"/>
  <c r="B4" i="22" a="1"/>
  <c r="B14" i="21" a="1"/>
  <c r="C14" i="21" s="1"/>
  <c r="H12" i="21"/>
  <c r="F12" i="21"/>
  <c r="B12" i="21"/>
  <c r="B12" i="21" a="1"/>
  <c r="G12" i="21" s="1"/>
  <c r="D10" i="21"/>
  <c r="B10" i="21" a="1"/>
  <c r="G10" i="21" s="1"/>
  <c r="D8" i="21"/>
  <c r="B8" i="21"/>
  <c r="B8" i="21" a="1"/>
  <c r="G8" i="21" s="1"/>
  <c r="H6" i="21"/>
  <c r="B6" i="21" a="1"/>
  <c r="C6" i="21" s="1"/>
  <c r="G4" i="21"/>
  <c r="G3" i="21" s="1"/>
  <c r="C4" i="21"/>
  <c r="C3" i="21" s="1"/>
  <c r="B4" i="21" a="1"/>
  <c r="B14" i="20"/>
  <c r="B14" i="20" a="1"/>
  <c r="C14" i="20" s="1"/>
  <c r="D12" i="20"/>
  <c r="B12" i="20" a="1"/>
  <c r="G12" i="20" s="1"/>
  <c r="D10" i="20"/>
  <c r="B10" i="20"/>
  <c r="B10" i="20" a="1"/>
  <c r="G10" i="20" s="1"/>
  <c r="B8" i="20" a="1"/>
  <c r="G8" i="20" s="1"/>
  <c r="F6" i="20"/>
  <c r="B6" i="20" a="1"/>
  <c r="G6" i="20" s="1"/>
  <c r="H4" i="20"/>
  <c r="D4" i="20"/>
  <c r="D3" i="20" s="1"/>
  <c r="B4" i="20" a="1"/>
  <c r="G4" i="20" s="1"/>
  <c r="G3" i="20" s="1"/>
  <c r="B14" i="19" a="1"/>
  <c r="B14" i="19" s="1"/>
  <c r="B12" i="19" a="1"/>
  <c r="B10" i="19" a="1"/>
  <c r="B8" i="19" a="1"/>
  <c r="B6" i="19" a="1"/>
  <c r="B4" i="19" a="1"/>
  <c r="B14" i="18" a="1"/>
  <c r="C14" i="18" s="1"/>
  <c r="B12" i="18" a="1"/>
  <c r="G12" i="18" s="1"/>
  <c r="H10" i="18"/>
  <c r="D10" i="18"/>
  <c r="B10" i="18" a="1"/>
  <c r="G10" i="18" s="1"/>
  <c r="H8" i="18"/>
  <c r="F8" i="18"/>
  <c r="B8" i="18"/>
  <c r="B8" i="18" a="1"/>
  <c r="G8" i="18" s="1"/>
  <c r="D6" i="18"/>
  <c r="B6" i="18" a="1"/>
  <c r="G6" i="18" s="1"/>
  <c r="F4" i="18"/>
  <c r="F3" i="18" s="1"/>
  <c r="D4" i="18"/>
  <c r="D3" i="18" s="1"/>
  <c r="B4" i="18"/>
  <c r="B4" i="18" a="1"/>
  <c r="G4" i="18" s="1"/>
  <c r="G3" i="18" s="1"/>
  <c r="C14" i="17"/>
  <c r="B14" i="17" a="1"/>
  <c r="B14" i="17" s="1"/>
  <c r="B12" i="17" a="1"/>
  <c r="C12" i="17" s="1"/>
  <c r="C10" i="17"/>
  <c r="B10" i="17" a="1"/>
  <c r="G10" i="17" s="1"/>
  <c r="B8" i="17" a="1"/>
  <c r="C8" i="17" s="1"/>
  <c r="C6" i="17"/>
  <c r="B6" i="17" a="1"/>
  <c r="G6" i="17" s="1"/>
  <c r="B4" i="17" a="1"/>
  <c r="C4" i="17" s="1"/>
  <c r="C3" i="17" s="1"/>
  <c r="B14" i="16" a="1"/>
  <c r="C14" i="16" s="1"/>
  <c r="H12" i="16"/>
  <c r="F12" i="16"/>
  <c r="D12" i="16"/>
  <c r="B12" i="16"/>
  <c r="B12" i="16" a="1"/>
  <c r="G12" i="16" s="1"/>
  <c r="B10" i="16" a="1"/>
  <c r="G10" i="16" s="1"/>
  <c r="B8" i="16" a="1"/>
  <c r="G8" i="16" s="1"/>
  <c r="H6" i="16"/>
  <c r="D6" i="16"/>
  <c r="B6" i="16" a="1"/>
  <c r="G6" i="16" s="1"/>
  <c r="H4" i="16"/>
  <c r="H3" i="16" s="1"/>
  <c r="F4" i="16"/>
  <c r="F3" i="16" s="1"/>
  <c r="B4" i="16"/>
  <c r="B4" i="16" a="1"/>
  <c r="G4" i="16" s="1"/>
  <c r="G3" i="16" s="1"/>
  <c r="B14" i="15" a="1"/>
  <c r="B14" i="15" s="1"/>
  <c r="B12" i="15" a="1"/>
  <c r="B10" i="15" a="1"/>
  <c r="B8" i="15" a="1"/>
  <c r="B6" i="15" a="1"/>
  <c r="B4" i="15" a="1"/>
  <c r="B14" i="14" a="1"/>
  <c r="C14" i="14" s="1"/>
  <c r="H12" i="14"/>
  <c r="D12" i="14"/>
  <c r="B12" i="14" a="1"/>
  <c r="G12" i="14" s="1"/>
  <c r="H10" i="14"/>
  <c r="F10" i="14"/>
  <c r="B10" i="14"/>
  <c r="B10" i="14" a="1"/>
  <c r="G10" i="14" s="1"/>
  <c r="D8" i="14"/>
  <c r="B8" i="14" a="1"/>
  <c r="G8" i="14" s="1"/>
  <c r="H6" i="14"/>
  <c r="F6" i="14"/>
  <c r="D6" i="14"/>
  <c r="B6" i="14"/>
  <c r="B6" i="14" a="1"/>
  <c r="G6" i="14" s="1"/>
  <c r="B4" i="14" a="1"/>
  <c r="G4" i="14" s="1"/>
  <c r="G3" i="14" s="1"/>
  <c r="G3" i="25"/>
  <c r="F3" i="23"/>
  <c r="H3" i="20"/>
  <c r="B14" i="14" l="1"/>
  <c r="B8" i="16"/>
  <c r="D10" i="16"/>
  <c r="G4" i="17"/>
  <c r="G3" i="17" s="1"/>
  <c r="G8" i="17"/>
  <c r="G12" i="17"/>
  <c r="F4" i="14"/>
  <c r="F3" i="14" s="1"/>
  <c r="B12" i="14"/>
  <c r="B6" i="16"/>
  <c r="D8" i="16"/>
  <c r="F10" i="16"/>
  <c r="H4" i="18"/>
  <c r="H3" i="18" s="1"/>
  <c r="B10" i="18"/>
  <c r="D12" i="18"/>
  <c r="B4" i="20"/>
  <c r="D6" i="20"/>
  <c r="F8" i="20"/>
  <c r="H10" i="20"/>
  <c r="H8" i="21"/>
  <c r="B14" i="21"/>
  <c r="B8" i="23"/>
  <c r="D10" i="23"/>
  <c r="F12" i="23"/>
  <c r="G4" i="24"/>
  <c r="G3" i="24" s="1"/>
  <c r="G8" i="24"/>
  <c r="G12" i="24"/>
  <c r="F4" i="25"/>
  <c r="F3" i="25" s="1"/>
  <c r="B12" i="25"/>
  <c r="H8" i="20"/>
  <c r="F10" i="23"/>
  <c r="H12" i="23"/>
  <c r="H4" i="14"/>
  <c r="H3" i="14" s="1"/>
  <c r="F8" i="16"/>
  <c r="H10" i="16"/>
  <c r="F12" i="18"/>
  <c r="H4" i="25"/>
  <c r="H3" i="25" s="1"/>
  <c r="B8" i="14"/>
  <c r="D10" i="14"/>
  <c r="F12" i="14"/>
  <c r="D4" i="16"/>
  <c r="D3" i="16" s="1"/>
  <c r="F6" i="16"/>
  <c r="H8" i="16"/>
  <c r="B14" i="16"/>
  <c r="B6" i="18"/>
  <c r="D8" i="18"/>
  <c r="F10" i="18"/>
  <c r="H12" i="18"/>
  <c r="F4" i="20"/>
  <c r="F3" i="20" s="1"/>
  <c r="H6" i="20"/>
  <c r="B12" i="20"/>
  <c r="B10" i="21"/>
  <c r="D12" i="21"/>
  <c r="B4" i="23"/>
  <c r="D6" i="23"/>
  <c r="F8" i="23"/>
  <c r="H10" i="23"/>
  <c r="C6" i="24"/>
  <c r="C14" i="24"/>
  <c r="B8" i="25"/>
  <c r="D10" i="25"/>
  <c r="F12" i="25"/>
  <c r="D8" i="25"/>
  <c r="B10" i="16"/>
  <c r="F6" i="18"/>
  <c r="B12" i="23"/>
  <c r="B4" i="25"/>
  <c r="F8" i="25"/>
  <c r="B4" i="14"/>
  <c r="F8" i="14"/>
  <c r="B14" i="18"/>
  <c r="B8" i="20"/>
  <c r="F12" i="20"/>
  <c r="F10" i="21"/>
  <c r="D4" i="14"/>
  <c r="D3" i="14" s="1"/>
  <c r="H8" i="14"/>
  <c r="H6" i="18"/>
  <c r="B12" i="18"/>
  <c r="B6" i="20"/>
  <c r="D8" i="20"/>
  <c r="F10" i="20"/>
  <c r="H12" i="20"/>
  <c r="F8" i="21"/>
  <c r="H10" i="21"/>
  <c r="H4" i="23"/>
  <c r="H3" i="23" s="1"/>
  <c r="B10" i="23"/>
  <c r="D12" i="23"/>
  <c r="D4" i="25"/>
  <c r="D3" i="25" s="1"/>
  <c r="H8" i="25"/>
  <c r="B14" i="25"/>
  <c r="H6" i="15"/>
  <c r="F6" i="15"/>
  <c r="D6" i="15"/>
  <c r="B6" i="15"/>
  <c r="E6" i="15"/>
  <c r="H12" i="15"/>
  <c r="F12" i="15"/>
  <c r="D12" i="15"/>
  <c r="B12" i="15"/>
  <c r="E12" i="15"/>
  <c r="H6" i="19"/>
  <c r="F6" i="19"/>
  <c r="D6" i="19"/>
  <c r="B6" i="19"/>
  <c r="E6" i="19"/>
  <c r="H12" i="19"/>
  <c r="F12" i="19"/>
  <c r="D12" i="19"/>
  <c r="B12" i="19"/>
  <c r="E12" i="19"/>
  <c r="H6" i="22"/>
  <c r="F6" i="22"/>
  <c r="D6" i="22"/>
  <c r="B6" i="22"/>
  <c r="G6" i="22"/>
  <c r="C6" i="22"/>
  <c r="H12" i="22"/>
  <c r="F12" i="22"/>
  <c r="D12" i="22"/>
  <c r="B12" i="22"/>
  <c r="G12" i="22"/>
  <c r="C12" i="22"/>
  <c r="B14" i="22"/>
  <c r="C14" i="22"/>
  <c r="H4" i="15"/>
  <c r="H3" i="15" s="1"/>
  <c r="F4" i="15"/>
  <c r="F3" i="15" s="1"/>
  <c r="D4" i="15"/>
  <c r="D3" i="15" s="1"/>
  <c r="B4" i="15"/>
  <c r="E4" i="15"/>
  <c r="E3" i="15" s="1"/>
  <c r="H8" i="15"/>
  <c r="F8" i="15"/>
  <c r="D8" i="15"/>
  <c r="B8" i="15"/>
  <c r="E8" i="15"/>
  <c r="H10" i="15"/>
  <c r="F10" i="15"/>
  <c r="D10" i="15"/>
  <c r="B10" i="15"/>
  <c r="E10" i="15"/>
  <c r="H4" i="19"/>
  <c r="H3" i="19" s="1"/>
  <c r="F4" i="19"/>
  <c r="F3" i="19" s="1"/>
  <c r="D4" i="19"/>
  <c r="D3" i="19" s="1"/>
  <c r="B4" i="19"/>
  <c r="E4" i="19"/>
  <c r="E3" i="19" s="1"/>
  <c r="H8" i="19"/>
  <c r="F8" i="19"/>
  <c r="D8" i="19"/>
  <c r="B8" i="19"/>
  <c r="E8" i="19"/>
  <c r="H10" i="19"/>
  <c r="F10" i="19"/>
  <c r="D10" i="19"/>
  <c r="B10" i="19"/>
  <c r="E10" i="19"/>
  <c r="H4" i="22"/>
  <c r="H3" i="22" s="1"/>
  <c r="F4" i="22"/>
  <c r="F3" i="22" s="1"/>
  <c r="D4" i="22"/>
  <c r="D3" i="22" s="1"/>
  <c r="B4" i="22"/>
  <c r="G4" i="22"/>
  <c r="G3" i="22" s="1"/>
  <c r="C4" i="22"/>
  <c r="C3" i="22" s="1"/>
  <c r="H8" i="22"/>
  <c r="F8" i="22"/>
  <c r="D8" i="22"/>
  <c r="B8" i="22"/>
  <c r="G8" i="22"/>
  <c r="C8" i="22"/>
  <c r="H10" i="22"/>
  <c r="F10" i="22"/>
  <c r="D10" i="22"/>
  <c r="B10" i="22"/>
  <c r="G10" i="22"/>
  <c r="C10" i="22"/>
  <c r="C4" i="15"/>
  <c r="C3" i="15" s="1"/>
  <c r="G4" i="15"/>
  <c r="G3" i="15" s="1"/>
  <c r="C6" i="15"/>
  <c r="G6" i="15"/>
  <c r="C8" i="15"/>
  <c r="G8" i="15"/>
  <c r="C10" i="15"/>
  <c r="G10" i="15"/>
  <c r="C12" i="15"/>
  <c r="G12" i="15"/>
  <c r="C14" i="15"/>
  <c r="H4" i="17"/>
  <c r="H3" i="17" s="1"/>
  <c r="F4" i="17"/>
  <c r="F3" i="17" s="1"/>
  <c r="D4" i="17"/>
  <c r="D3" i="17" s="1"/>
  <c r="B4" i="17"/>
  <c r="E4" i="17"/>
  <c r="E3" i="17" s="1"/>
  <c r="H6" i="17"/>
  <c r="F6" i="17"/>
  <c r="D6" i="17"/>
  <c r="B6" i="17"/>
  <c r="E6" i="17"/>
  <c r="H8" i="17"/>
  <c r="F8" i="17"/>
  <c r="D8" i="17"/>
  <c r="B8" i="17"/>
  <c r="E8" i="17"/>
  <c r="H10" i="17"/>
  <c r="F10" i="17"/>
  <c r="D10" i="17"/>
  <c r="B10" i="17"/>
  <c r="E10" i="17"/>
  <c r="H12" i="17"/>
  <c r="F12" i="17"/>
  <c r="D12" i="17"/>
  <c r="B12" i="17"/>
  <c r="E12" i="17"/>
  <c r="C4" i="19"/>
  <c r="C3" i="19" s="1"/>
  <c r="G4" i="19"/>
  <c r="G3" i="19" s="1"/>
  <c r="C6" i="19"/>
  <c r="G6" i="19"/>
  <c r="C8" i="19"/>
  <c r="G8" i="19"/>
  <c r="C10" i="19"/>
  <c r="G10" i="19"/>
  <c r="C12" i="19"/>
  <c r="G12" i="19"/>
  <c r="C14" i="19"/>
  <c r="H4" i="21"/>
  <c r="H3" i="21" s="1"/>
  <c r="F4" i="21"/>
  <c r="F3" i="21" s="1"/>
  <c r="D4" i="21"/>
  <c r="D3" i="21" s="1"/>
  <c r="B4" i="21"/>
  <c r="E4" i="21"/>
  <c r="E3" i="21" s="1"/>
  <c r="G6" i="21"/>
  <c r="F6" i="21"/>
  <c r="D6" i="21"/>
  <c r="B6" i="21"/>
  <c r="E6" i="21"/>
  <c r="E4" i="22"/>
  <c r="E3" i="22" s="1"/>
  <c r="E6" i="22"/>
  <c r="E8" i="22"/>
  <c r="E10" i="22"/>
  <c r="E12" i="22"/>
  <c r="C4" i="14"/>
  <c r="C3" i="14" s="1"/>
  <c r="E4" i="14"/>
  <c r="E3" i="14" s="1"/>
  <c r="C6" i="14"/>
  <c r="E6" i="14"/>
  <c r="C8" i="14"/>
  <c r="E8" i="14"/>
  <c r="C10" i="14"/>
  <c r="E10" i="14"/>
  <c r="C12" i="14"/>
  <c r="E12" i="14"/>
  <c r="C4" i="16"/>
  <c r="C3" i="16" s="1"/>
  <c r="E4" i="16"/>
  <c r="E3" i="16" s="1"/>
  <c r="C6" i="16"/>
  <c r="E6" i="16"/>
  <c r="C8" i="16"/>
  <c r="E8" i="16"/>
  <c r="C10" i="16"/>
  <c r="E10" i="16"/>
  <c r="C12" i="16"/>
  <c r="E12" i="16"/>
  <c r="C4" i="18"/>
  <c r="C3" i="18" s="1"/>
  <c r="E4" i="18"/>
  <c r="E3" i="18" s="1"/>
  <c r="C6" i="18"/>
  <c r="E6" i="18"/>
  <c r="C8" i="18"/>
  <c r="E8" i="18"/>
  <c r="C10" i="18"/>
  <c r="E10" i="18"/>
  <c r="C12" i="18"/>
  <c r="E12" i="18"/>
  <c r="C4" i="20"/>
  <c r="C3" i="20" s="1"/>
  <c r="E4" i="20"/>
  <c r="E3" i="20" s="1"/>
  <c r="C6" i="20"/>
  <c r="E6" i="20"/>
  <c r="C8" i="20"/>
  <c r="E8" i="20"/>
  <c r="C10" i="20"/>
  <c r="E10" i="20"/>
  <c r="C12" i="20"/>
  <c r="E12" i="20"/>
  <c r="H4" i="24"/>
  <c r="H3" i="24" s="1"/>
  <c r="F4" i="24"/>
  <c r="D4" i="24"/>
  <c r="D3" i="24" s="1"/>
  <c r="B4" i="24"/>
  <c r="E4" i="24"/>
  <c r="H6" i="24"/>
  <c r="F6" i="24"/>
  <c r="D6" i="24"/>
  <c r="B6" i="24"/>
  <c r="E6" i="24"/>
  <c r="H8" i="24"/>
  <c r="F8" i="24"/>
  <c r="D8" i="24"/>
  <c r="B8" i="24"/>
  <c r="E8" i="24"/>
  <c r="H10" i="24"/>
  <c r="F10" i="24"/>
  <c r="D10" i="24"/>
  <c r="B10" i="24"/>
  <c r="E10" i="24"/>
  <c r="H12" i="24"/>
  <c r="F12" i="24"/>
  <c r="D12" i="24"/>
  <c r="B12" i="24"/>
  <c r="E12" i="24"/>
  <c r="C8" i="21"/>
  <c r="E8" i="21"/>
  <c r="C10" i="21"/>
  <c r="E10" i="21"/>
  <c r="C12" i="21"/>
  <c r="E12" i="21"/>
  <c r="C4" i="23"/>
  <c r="C3" i="23" s="1"/>
  <c r="E4" i="23"/>
  <c r="E3" i="23" s="1"/>
  <c r="C6" i="23"/>
  <c r="E6" i="23"/>
  <c r="C8" i="23"/>
  <c r="E8" i="23"/>
  <c r="C10" i="23"/>
  <c r="E10" i="23"/>
  <c r="C12" i="23"/>
  <c r="E12" i="23"/>
  <c r="C4" i="25"/>
  <c r="C3" i="25" s="1"/>
  <c r="E4" i="25"/>
  <c r="E3" i="25" s="1"/>
  <c r="C6" i="25"/>
  <c r="E6" i="25"/>
  <c r="C8" i="25"/>
  <c r="E8" i="25"/>
  <c r="C10" i="25"/>
  <c r="E10" i="25"/>
  <c r="C12" i="25"/>
  <c r="E12" i="25"/>
  <c r="B3" i="24"/>
  <c r="B3" i="23"/>
  <c r="B3" i="22"/>
  <c r="B3" i="21"/>
  <c r="B3" i="20"/>
  <c r="B3" i="19" l="1"/>
  <c r="B3" i="18"/>
  <c r="B3" i="17"/>
  <c r="B3" i="16" l="1"/>
  <c r="B3" i="25" l="1"/>
  <c r="B3" i="15" l="1"/>
  <c r="B3" i="14" l="1"/>
</calcChain>
</file>

<file path=xl/sharedStrings.xml><?xml version="1.0" encoding="utf-8"?>
<sst xmlns="http://schemas.openxmlformats.org/spreadsheetml/2006/main" count="95" uniqueCount="20">
  <si>
    <t>메모</t>
  </si>
  <si>
    <t xml:space="preserve"> </t>
  </si>
  <si>
    <t>달력 설정</t>
  </si>
  <si>
    <t>연도</t>
  </si>
  <si>
    <t>주 시작</t>
  </si>
  <si>
    <t>일요일</t>
  </si>
  <si>
    <t>배식</t>
  </si>
  <si>
    <t>배식</t>
    <phoneticPr fontId="36" type="noConversion"/>
  </si>
  <si>
    <t>개교기념일</t>
    <phoneticPr fontId="36" type="noConversion"/>
  </si>
  <si>
    <t>어린이날</t>
    <phoneticPr fontId="36" type="noConversion"/>
  </si>
  <si>
    <t>배식일 : 13</t>
    <phoneticPr fontId="36" type="noConversion"/>
  </si>
  <si>
    <t>현충일</t>
    <phoneticPr fontId="36" type="noConversion"/>
  </si>
  <si>
    <t>하계방학 시작</t>
    <phoneticPr fontId="36" type="noConversion"/>
  </si>
  <si>
    <t>배식일 : 6</t>
    <phoneticPr fontId="36" type="noConversion"/>
  </si>
  <si>
    <t>배식일 : 12</t>
    <phoneticPr fontId="36" type="noConversion"/>
  </si>
  <si>
    <t>개천절</t>
    <phoneticPr fontId="36" type="noConversion"/>
  </si>
  <si>
    <t>배식</t>
    <phoneticPr fontId="36" type="noConversion"/>
  </si>
  <si>
    <t>배식일 : 14일</t>
    <phoneticPr fontId="36" type="noConversion"/>
  </si>
  <si>
    <t>추석</t>
    <phoneticPr fontId="36" type="noConversion"/>
  </si>
  <si>
    <t>배식일 : 11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</si>
</sst>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??_);_(@_)"/>
    <numFmt numFmtId="178" formatCode="d"/>
  </numFmts>
  <fonts count="45">
    <font>
      <sz val="11"/>
      <color theme="1" tint="0.24994659260841701"/>
      <name val="Malgun Gothic"/>
      <family val="2"/>
    </font>
    <font>
      <sz val="8"/>
      <name val="Arial"/>
      <family val="2"/>
    </font>
    <font>
      <sz val="11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1"/>
      <color theme="1"/>
      <name val="Malgun Gothic"/>
      <family val="2"/>
    </font>
    <font>
      <sz val="11"/>
      <color indexed="63"/>
      <name val="Malgun Gothic"/>
      <family val="2"/>
    </font>
    <font>
      <sz val="12"/>
      <color theme="4" tint="-0.24994659260841701"/>
      <name val="Malgun Gothic"/>
      <family val="2"/>
    </font>
    <font>
      <sz val="11"/>
      <color theme="1" tint="0.34998626667073579"/>
      <name val="Malgun Gothic"/>
      <family val="2"/>
    </font>
    <font>
      <sz val="11"/>
      <name val="Malgun Gothic"/>
      <family val="2"/>
    </font>
    <font>
      <sz val="11"/>
      <color rgb="FF006100"/>
      <name val="Malgun Gothic"/>
      <family val="2"/>
    </font>
    <font>
      <sz val="11"/>
      <color rgb="FF9C0006"/>
      <name val="Malgun Gothic"/>
      <family val="2"/>
    </font>
    <font>
      <sz val="11"/>
      <color theme="1" tint="0.24994659260841701"/>
      <name val="Malgun Gothic"/>
      <family val="2"/>
    </font>
    <font>
      <sz val="35"/>
      <color theme="4"/>
      <name val="Malgun Gothic"/>
      <family val="2"/>
    </font>
    <font>
      <sz val="11"/>
      <color theme="4" tint="-0.24994659260841701"/>
      <name val="Malgun Gothic"/>
      <family val="2"/>
    </font>
    <font>
      <b/>
      <sz val="11"/>
      <color theme="1" tint="0.34998626667073579"/>
      <name val="Malgun Gothic"/>
      <family val="2"/>
    </font>
    <font>
      <b/>
      <sz val="11"/>
      <color theme="0"/>
      <name val="Malgun Gothic"/>
      <family val="2"/>
    </font>
    <font>
      <b/>
      <sz val="11"/>
      <color theme="1"/>
      <name val="Malgun Gothic"/>
      <family val="2"/>
    </font>
    <font>
      <sz val="11"/>
      <color theme="0"/>
      <name val="Malgun Gothic"/>
      <family val="2"/>
    </font>
    <font>
      <b/>
      <sz val="14"/>
      <color theme="0"/>
      <name val="Malgun Gothic"/>
      <family val="2"/>
    </font>
    <font>
      <i/>
      <sz val="11"/>
      <color rgb="FF7F7F7F"/>
      <name val="Malgun Gothic"/>
      <family val="2"/>
    </font>
    <font>
      <sz val="11"/>
      <color rgb="FFFF0000"/>
      <name val="Malgun Gothic"/>
      <family val="2"/>
    </font>
    <font>
      <b/>
      <sz val="11"/>
      <color rgb="FFFA7D00"/>
      <name val="Malgun Gothic"/>
      <family val="2"/>
    </font>
    <font>
      <sz val="11"/>
      <color rgb="FF3F3F76"/>
      <name val="Malgun Gothic"/>
      <family val="2"/>
    </font>
    <font>
      <b/>
      <sz val="11"/>
      <color rgb="FF3F3F3F"/>
      <name val="Malgun Gothic"/>
      <family val="2"/>
    </font>
    <font>
      <sz val="11"/>
      <color rgb="FF9C5700"/>
      <name val="Malgun Gothic"/>
      <family val="2"/>
    </font>
    <font>
      <sz val="11"/>
      <color rgb="FFFA7D00"/>
      <name val="Malgun Gothic"/>
      <family val="2"/>
    </font>
    <font>
      <sz val="11"/>
      <color theme="1" tint="0.14999847407452621"/>
      <name val="Malgun Gothic"/>
      <family val="2"/>
    </font>
    <font>
      <b/>
      <sz val="36"/>
      <color theme="8" tint="-0.499984740745262"/>
      <name val="Malgun Gothic"/>
      <family val="2"/>
    </font>
    <font>
      <sz val="35"/>
      <color theme="1" tint="0.14999847407452621"/>
      <name val="Malgun Gothic"/>
      <family val="2"/>
    </font>
    <font>
      <sz val="12"/>
      <color theme="1" tint="0.14999847407452621"/>
      <name val="Malgun Gothic"/>
      <family val="2"/>
    </font>
    <font>
      <sz val="12"/>
      <name val="Malgun Gothic"/>
      <family val="2"/>
    </font>
    <font>
      <sz val="10"/>
      <color theme="1" tint="0.14999847407452621"/>
      <name val="Malgun Gothic"/>
      <family val="2"/>
    </font>
    <font>
      <b/>
      <sz val="36"/>
      <color theme="9" tint="-0.499984740745262"/>
      <name val="Malgun Gothic"/>
      <family val="2"/>
    </font>
    <font>
      <b/>
      <sz val="36"/>
      <color theme="7" tint="-0.499984740745262"/>
      <name val="Malgun Gothic"/>
      <family val="2"/>
    </font>
    <font>
      <b/>
      <sz val="36"/>
      <color theme="5" tint="-0.499984740745262"/>
      <name val="Malgun Gothic"/>
      <family val="2"/>
    </font>
    <font>
      <sz val="8"/>
      <name val="돋움"/>
      <family val="3"/>
      <charset val="129"/>
    </font>
    <font>
      <b/>
      <sz val="10"/>
      <color rgb="FFFF0000"/>
      <name val="Malgun Gothic"/>
      <family val="3"/>
      <charset val="129"/>
    </font>
    <font>
      <sz val="10"/>
      <color rgb="FFFF0000"/>
      <name val="Malgun Gothic"/>
      <family val="2"/>
    </font>
    <font>
      <sz val="12"/>
      <color rgb="FFFF0000"/>
      <name val="Malgun Gothic"/>
      <family val="2"/>
    </font>
    <font>
      <b/>
      <sz val="12"/>
      <color rgb="FFFF0000"/>
      <name val="Malgun Gothic"/>
      <family val="3"/>
      <charset val="129"/>
    </font>
    <font>
      <sz val="12"/>
      <color theme="1" tint="0.14999847407452621"/>
      <name val="Malgun Gothic"/>
      <family val="3"/>
      <charset val="129"/>
    </font>
    <font>
      <b/>
      <sz val="14"/>
      <color rgb="FFFF0000"/>
      <name val="Malgun Gothic"/>
      <family val="3"/>
      <charset val="129"/>
    </font>
    <font>
      <sz val="12"/>
      <color theme="1"/>
      <name val="Malgun Gothic"/>
      <family val="3"/>
      <charset val="129"/>
    </font>
    <font>
      <sz val="10"/>
      <color theme="1"/>
      <name val="Malgun Gothic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0" fontId="6" fillId="2" borderId="0" applyNumberFormat="0" applyBorder="0" applyAlignment="0" applyProtection="0"/>
    <xf numFmtId="0" fontId="14" fillId="0" borderId="3" applyNumberFormat="0" applyFill="0" applyProtection="0">
      <alignment horizontal="left" vertical="center" indent="1"/>
    </xf>
    <xf numFmtId="0" fontId="16" fillId="3" borderId="1" applyNumberFormat="0" applyAlignment="0" applyProtection="0"/>
    <xf numFmtId="0" fontId="19" fillId="4" borderId="2" applyNumberFormat="0" applyProtection="0">
      <alignment vertical="center"/>
    </xf>
    <xf numFmtId="0" fontId="13" fillId="0" borderId="0" applyFill="0" applyBorder="0" applyProtection="0">
      <alignment vertical="center"/>
    </xf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5" borderId="0" applyBorder="0" applyProtection="0">
      <alignment horizontal="left" vertical="top" wrapText="1" indent="1"/>
    </xf>
    <xf numFmtId="178" fontId="8" fillId="0" borderId="0">
      <alignment horizontal="left" indent="1"/>
    </xf>
    <xf numFmtId="0" fontId="9" fillId="5" borderId="0" applyNumberFormat="0" applyFont="0" applyBorder="0" applyAlignment="0">
      <alignment horizontal="left" vertical="center" indent="1"/>
    </xf>
    <xf numFmtId="0" fontId="7" fillId="0" borderId="0">
      <alignment horizontal="left" indent="1"/>
    </xf>
    <xf numFmtId="0" fontId="14" fillId="0" borderId="0" applyFill="0" applyProtection="0"/>
    <xf numFmtId="0" fontId="12" fillId="0" borderId="0" applyFill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25" fillId="12" borderId="0" applyNumberFormat="0" applyBorder="0" applyAlignment="0" applyProtection="0"/>
    <xf numFmtId="0" fontId="23" fillId="13" borderId="32" applyNumberFormat="0" applyAlignment="0" applyProtection="0"/>
    <xf numFmtId="0" fontId="24" fillId="14" borderId="33" applyNumberFormat="0" applyAlignment="0" applyProtection="0"/>
    <xf numFmtId="0" fontId="22" fillId="14" borderId="32" applyNumberFormat="0" applyAlignment="0" applyProtection="0"/>
    <xf numFmtId="0" fontId="26" fillId="0" borderId="34" applyNumberFormat="0" applyFill="0" applyAlignment="0" applyProtection="0"/>
    <xf numFmtId="0" fontId="16" fillId="15" borderId="35" applyNumberFormat="0" applyAlignment="0" applyProtection="0"/>
    <xf numFmtId="0" fontId="21" fillId="0" borderId="0" applyNumberFormat="0" applyFill="0" applyBorder="0" applyAlignment="0" applyProtection="0"/>
    <xf numFmtId="0" fontId="12" fillId="16" borderId="36" applyNumberFormat="0" applyFont="0" applyAlignment="0" applyProtection="0"/>
    <xf numFmtId="0" fontId="20" fillId="0" borderId="0" applyNumberFormat="0" applyFill="0" applyBorder="0" applyAlignment="0" applyProtection="0"/>
    <xf numFmtId="0" fontId="17" fillId="0" borderId="37" applyNumberFormat="0" applyFill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8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8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8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8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</cellStyleXfs>
  <cellXfs count="75">
    <xf numFmtId="0" fontId="0" fillId="0" borderId="0" xfId="0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7" fillId="0" borderId="0" xfId="0" applyFo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>
      <alignment vertical="top"/>
    </xf>
    <xf numFmtId="0" fontId="27" fillId="0" borderId="0" xfId="2" applyFont="1" applyFill="1" applyBorder="1" applyAlignment="1">
      <alignment vertical="center"/>
    </xf>
    <xf numFmtId="0" fontId="29" fillId="0" borderId="0" xfId="5" applyFont="1" applyFill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6" borderId="4" xfId="2" applyFont="1" applyFill="1" applyBorder="1" applyAlignment="1">
      <alignment horizontal="center" vertical="center"/>
    </xf>
    <xf numFmtId="0" fontId="31" fillId="6" borderId="5" xfId="2" applyFont="1" applyFill="1" applyBorder="1" applyAlignment="1">
      <alignment horizontal="center" vertical="center"/>
    </xf>
    <xf numFmtId="0" fontId="31" fillId="6" borderId="6" xfId="2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top"/>
    </xf>
    <xf numFmtId="0" fontId="30" fillId="0" borderId="0" xfId="0" applyFont="1" applyAlignment="1">
      <alignment horizontal="left" vertical="center" indent="1"/>
    </xf>
    <xf numFmtId="0" fontId="27" fillId="0" borderId="8" xfId="16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 indent="1"/>
    </xf>
    <xf numFmtId="0" fontId="32" fillId="0" borderId="10" xfId="0" applyFont="1" applyFill="1" applyBorder="1" applyAlignment="1">
      <alignment horizontal="left" vertical="top" wrapText="1" indent="1"/>
    </xf>
    <xf numFmtId="0" fontId="32" fillId="0" borderId="0" xfId="0" applyFont="1" applyFill="1" applyBorder="1" applyAlignment="1">
      <alignment vertical="top"/>
    </xf>
    <xf numFmtId="0" fontId="27" fillId="0" borderId="8" xfId="14" applyFont="1" applyFill="1" applyBorder="1" applyAlignment="1">
      <alignment horizontal="center" vertical="center"/>
    </xf>
    <xf numFmtId="0" fontId="31" fillId="8" borderId="4" xfId="2" applyFont="1" applyFill="1" applyBorder="1" applyAlignment="1">
      <alignment horizontal="center" vertical="center"/>
    </xf>
    <xf numFmtId="0" fontId="31" fillId="8" borderId="5" xfId="2" applyFont="1" applyFill="1" applyBorder="1" applyAlignment="1">
      <alignment horizontal="center" vertical="center"/>
    </xf>
    <xf numFmtId="0" fontId="31" fillId="8" borderId="6" xfId="2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left" vertical="top" wrapText="1" indent="1"/>
    </xf>
    <xf numFmtId="0" fontId="31" fillId="9" borderId="4" xfId="2" applyFont="1" applyFill="1" applyBorder="1" applyAlignment="1">
      <alignment horizontal="center" vertical="center"/>
    </xf>
    <xf numFmtId="0" fontId="31" fillId="9" borderId="5" xfId="2" applyFont="1" applyFill="1" applyBorder="1" applyAlignment="1">
      <alignment horizontal="center" vertical="center"/>
    </xf>
    <xf numFmtId="0" fontId="31" fillId="9" borderId="6" xfId="2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left" vertical="top" wrapText="1" indent="1"/>
    </xf>
    <xf numFmtId="0" fontId="31" fillId="7" borderId="4" xfId="2" applyFont="1" applyFill="1" applyBorder="1" applyAlignment="1">
      <alignment horizontal="center" vertical="center"/>
    </xf>
    <xf numFmtId="0" fontId="31" fillId="7" borderId="5" xfId="2" applyFont="1" applyFill="1" applyBorder="1" applyAlignment="1">
      <alignment horizontal="center" vertical="center"/>
    </xf>
    <xf numFmtId="0" fontId="31" fillId="7" borderId="6" xfId="2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left" vertical="top" wrapText="1" indent="1"/>
    </xf>
    <xf numFmtId="178" fontId="30" fillId="0" borderId="9" xfId="12" applyNumberFormat="1" applyFont="1" applyFill="1" applyBorder="1" applyAlignment="1">
      <alignment horizontal="right" vertical="center" indent="1"/>
    </xf>
    <xf numFmtId="178" fontId="30" fillId="0" borderId="11" xfId="12" applyNumberFormat="1" applyFont="1" applyFill="1" applyBorder="1" applyAlignment="1">
      <alignment horizontal="right" vertical="center" indent="1"/>
    </xf>
    <xf numFmtId="178" fontId="30" fillId="0" borderId="26" xfId="12" applyNumberFormat="1" applyFont="1" applyFill="1" applyBorder="1" applyAlignment="1">
      <alignment horizontal="right" vertical="center" indent="1"/>
    </xf>
    <xf numFmtId="178" fontId="30" fillId="0" borderId="20" xfId="12" applyNumberFormat="1" applyFont="1" applyFill="1" applyBorder="1" applyAlignment="1">
      <alignment horizontal="right" vertical="center" indent="1"/>
    </xf>
    <xf numFmtId="178" fontId="30" fillId="0" borderId="14" xfId="12" applyNumberFormat="1" applyFont="1" applyFill="1" applyBorder="1" applyAlignment="1">
      <alignment horizontal="right" vertical="center" indent="1"/>
    </xf>
    <xf numFmtId="0" fontId="28" fillId="0" borderId="0" xfId="5" applyFont="1" applyFill="1" applyBorder="1">
      <alignment vertical="center"/>
    </xf>
    <xf numFmtId="0" fontId="27" fillId="0" borderId="13" xfId="11" applyFont="1" applyFill="1" applyBorder="1" applyAlignment="1">
      <alignment horizontal="left" vertical="center" wrapText="1" indent="1"/>
    </xf>
    <xf numFmtId="0" fontId="27" fillId="0" borderId="11" xfId="11" applyFont="1" applyFill="1" applyBorder="1" applyAlignment="1">
      <alignment horizontal="left" vertical="center" wrapText="1" indent="1"/>
    </xf>
    <xf numFmtId="0" fontId="32" fillId="0" borderId="7" xfId="11" applyFont="1" applyFill="1" applyBorder="1" applyAlignment="1">
      <alignment horizontal="left" vertical="top" wrapText="1" indent="1"/>
    </xf>
    <xf numFmtId="0" fontId="32" fillId="0" borderId="12" xfId="11" applyFont="1" applyFill="1" applyBorder="1" applyAlignment="1">
      <alignment horizontal="left" vertical="top" wrapText="1" indent="1"/>
    </xf>
    <xf numFmtId="0" fontId="31" fillId="6" borderId="0" xfId="15" applyFont="1" applyFill="1" applyBorder="1" applyAlignment="1">
      <alignment horizontal="center" vertical="center"/>
    </xf>
    <xf numFmtId="0" fontId="33" fillId="0" borderId="0" xfId="5" applyFont="1" applyFill="1" applyBorder="1">
      <alignment vertical="center"/>
    </xf>
    <xf numFmtId="0" fontId="27" fillId="0" borderId="18" xfId="11" applyFont="1" applyFill="1" applyBorder="1" applyAlignment="1">
      <alignment horizontal="left" vertical="center" wrapText="1" indent="1"/>
    </xf>
    <xf numFmtId="0" fontId="27" fillId="0" borderId="19" xfId="11" applyFont="1" applyFill="1" applyBorder="1" applyAlignment="1">
      <alignment horizontal="left" vertical="center" wrapText="1" indent="1"/>
    </xf>
    <xf numFmtId="0" fontId="32" fillId="0" borderId="16" xfId="11" applyFont="1" applyFill="1" applyBorder="1" applyAlignment="1">
      <alignment horizontal="left" vertical="top" wrapText="1" indent="1"/>
    </xf>
    <xf numFmtId="0" fontId="32" fillId="0" borderId="17" xfId="11" applyFont="1" applyFill="1" applyBorder="1" applyAlignment="1">
      <alignment horizontal="left" vertical="top" wrapText="1" indent="1"/>
    </xf>
    <xf numFmtId="0" fontId="34" fillId="0" borderId="0" xfId="5" applyFont="1" applyFill="1" applyBorder="1">
      <alignment vertical="center"/>
    </xf>
    <xf numFmtId="0" fontId="27" fillId="0" borderId="24" xfId="11" applyFont="1" applyFill="1" applyBorder="1" applyAlignment="1">
      <alignment horizontal="left" vertical="center" wrapText="1" indent="1"/>
    </xf>
    <xf numFmtId="0" fontId="27" fillId="0" borderId="25" xfId="11" applyFont="1" applyFill="1" applyBorder="1" applyAlignment="1">
      <alignment horizontal="left" vertical="center" wrapText="1" indent="1"/>
    </xf>
    <xf numFmtId="0" fontId="32" fillId="0" borderId="22" xfId="11" applyFont="1" applyFill="1" applyBorder="1" applyAlignment="1">
      <alignment horizontal="left" vertical="top" wrapText="1" indent="1"/>
    </xf>
    <xf numFmtId="0" fontId="32" fillId="0" borderId="23" xfId="11" applyFont="1" applyFill="1" applyBorder="1" applyAlignment="1">
      <alignment horizontal="left" vertical="top" wrapText="1" indent="1"/>
    </xf>
    <xf numFmtId="0" fontId="35" fillId="0" borderId="0" xfId="5" applyFont="1" applyFill="1" applyBorder="1">
      <alignment vertical="center"/>
    </xf>
    <xf numFmtId="0" fontId="27" fillId="0" borderId="30" xfId="11" applyFont="1" applyFill="1" applyBorder="1" applyAlignment="1">
      <alignment horizontal="left" vertical="center" wrapText="1" indent="1"/>
    </xf>
    <xf numFmtId="0" fontId="27" fillId="0" borderId="31" xfId="11" applyFont="1" applyFill="1" applyBorder="1" applyAlignment="1">
      <alignment horizontal="left" vertical="center" wrapText="1" indent="1"/>
    </xf>
    <xf numFmtId="0" fontId="32" fillId="0" borderId="28" xfId="11" applyFont="1" applyFill="1" applyBorder="1" applyAlignment="1">
      <alignment horizontal="left" vertical="top" wrapText="1" indent="1"/>
    </xf>
    <xf numFmtId="0" fontId="32" fillId="0" borderId="29" xfId="11" applyFont="1" applyFill="1" applyBorder="1" applyAlignment="1">
      <alignment horizontal="left" vertical="top" wrapText="1" indent="1"/>
    </xf>
    <xf numFmtId="0" fontId="37" fillId="38" borderId="15" xfId="0" applyFont="1" applyFill="1" applyBorder="1" applyAlignment="1">
      <alignment horizontal="left" vertical="top" wrapText="1" indent="1"/>
    </xf>
    <xf numFmtId="0" fontId="40" fillId="0" borderId="16" xfId="11" applyFont="1" applyFill="1" applyBorder="1" applyAlignment="1">
      <alignment horizontal="left" vertical="top" wrapText="1" indent="1"/>
    </xf>
    <xf numFmtId="0" fontId="41" fillId="0" borderId="16" xfId="11" applyFont="1" applyFill="1" applyBorder="1" applyAlignment="1">
      <alignment horizontal="left" vertical="top" wrapText="1" indent="1"/>
    </xf>
    <xf numFmtId="0" fontId="41" fillId="0" borderId="17" xfId="11" applyFont="1" applyFill="1" applyBorder="1" applyAlignment="1">
      <alignment horizontal="left" vertical="top" wrapText="1" indent="1"/>
    </xf>
    <xf numFmtId="178" fontId="39" fillId="38" borderId="20" xfId="12" applyNumberFormat="1" applyFont="1" applyFill="1" applyBorder="1" applyAlignment="1">
      <alignment horizontal="right" vertical="center" indent="1"/>
    </xf>
    <xf numFmtId="178" fontId="39" fillId="39" borderId="20" xfId="12" applyNumberFormat="1" applyFont="1" applyFill="1" applyBorder="1" applyAlignment="1">
      <alignment horizontal="right" vertical="center" indent="1"/>
    </xf>
    <xf numFmtId="0" fontId="38" fillId="39" borderId="21" xfId="0" applyFont="1" applyFill="1" applyBorder="1" applyAlignment="1">
      <alignment horizontal="left" vertical="top" wrapText="1" indent="1"/>
    </xf>
    <xf numFmtId="0" fontId="42" fillId="0" borderId="22" xfId="11" applyFont="1" applyFill="1" applyBorder="1" applyAlignment="1">
      <alignment horizontal="left" vertical="top" wrapText="1" indent="1"/>
    </xf>
    <xf numFmtId="178" fontId="40" fillId="38" borderId="26" xfId="12" applyNumberFormat="1" applyFont="1" applyFill="1" applyBorder="1" applyAlignment="1">
      <alignment horizontal="right" vertical="center" indent="1"/>
    </xf>
    <xf numFmtId="0" fontId="37" fillId="38" borderId="27" xfId="0" applyFont="1" applyFill="1" applyBorder="1" applyAlignment="1">
      <alignment horizontal="left" vertical="top" wrapText="1" indent="1"/>
    </xf>
    <xf numFmtId="178" fontId="40" fillId="38" borderId="14" xfId="12" applyNumberFormat="1" applyFont="1" applyFill="1" applyBorder="1" applyAlignment="1">
      <alignment horizontal="right" vertical="center" indent="1"/>
    </xf>
    <xf numFmtId="0" fontId="37" fillId="38" borderId="21" xfId="0" applyFont="1" applyFill="1" applyBorder="1" applyAlignment="1">
      <alignment horizontal="left" vertical="top" wrapText="1" indent="1"/>
    </xf>
    <xf numFmtId="178" fontId="40" fillId="38" borderId="20" xfId="12" applyNumberFormat="1" applyFont="1" applyFill="1" applyBorder="1" applyAlignment="1">
      <alignment horizontal="right" vertical="center" indent="1"/>
    </xf>
    <xf numFmtId="0" fontId="42" fillId="0" borderId="28" xfId="11" applyFont="1" applyFill="1" applyBorder="1" applyAlignment="1">
      <alignment horizontal="left" vertical="top" wrapText="1" indent="1"/>
    </xf>
    <xf numFmtId="178" fontId="43" fillId="39" borderId="26" xfId="12" applyNumberFormat="1" applyFont="1" applyFill="1" applyBorder="1" applyAlignment="1">
      <alignment horizontal="right" vertical="center" indent="1"/>
    </xf>
    <xf numFmtId="0" fontId="44" fillId="39" borderId="27" xfId="0" applyFont="1" applyFill="1" applyBorder="1" applyAlignment="1">
      <alignment horizontal="left" vertical="top" wrapText="1" indent="1"/>
    </xf>
  </cellXfs>
  <cellStyles count="50">
    <cellStyle name="20% - 강조색1" xfId="29" builtinId="30" customBuiltin="1"/>
    <cellStyle name="20% - 강조색2" xfId="32" builtinId="34" customBuiltin="1"/>
    <cellStyle name="20% - 강조색3" xfId="36" builtinId="38" customBuiltin="1"/>
    <cellStyle name="20% - 강조색4" xfId="40" builtinId="42" customBuiltin="1"/>
    <cellStyle name="20% - 강조색5" xfId="43" builtinId="46" customBuiltin="1"/>
    <cellStyle name="20% - 강조색6" xfId="47" builtinId="50" customBuiltin="1"/>
    <cellStyle name="40% - 강조색1" xfId="1" builtinId="31" customBuiltin="1"/>
    <cellStyle name="40% - 강조색2" xfId="33" builtinId="35" customBuiltin="1"/>
    <cellStyle name="40% - 강조색3" xfId="37" builtinId="39" customBuiltin="1"/>
    <cellStyle name="40% - 강조색4" xfId="41" builtinId="43" customBuiltin="1"/>
    <cellStyle name="40% - 강조색5" xfId="44" builtinId="47" customBuiltin="1"/>
    <cellStyle name="40% - 강조색6" xfId="48" builtinId="51" customBuiltin="1"/>
    <cellStyle name="60% - 강조색1" xfId="30" builtinId="32" customBuiltin="1"/>
    <cellStyle name="60% - 강조색2" xfId="34" builtinId="36" customBuiltin="1"/>
    <cellStyle name="60% - 강조색3" xfId="38" builtinId="40" customBuiltin="1"/>
    <cellStyle name="60% - 강조색4" xfId="42" builtinId="44" customBuiltin="1"/>
    <cellStyle name="60% - 강조색5" xfId="45" builtinId="48" customBuiltin="1"/>
    <cellStyle name="60% - 강조색6" xfId="49" builtinId="52" customBuiltin="1"/>
    <cellStyle name="강조색1" xfId="3" builtinId="29" customBuiltin="1"/>
    <cellStyle name="강조색2" xfId="31" builtinId="33" customBuiltin="1"/>
    <cellStyle name="강조색3" xfId="35" builtinId="37" customBuiltin="1"/>
    <cellStyle name="강조색4" xfId="39" builtinId="41" customBuiltin="1"/>
    <cellStyle name="강조색5" xfId="4" builtinId="45" customBuiltin="1"/>
    <cellStyle name="강조색6" xfId="46" builtinId="49" customBuiltin="1"/>
    <cellStyle name="경고문" xfId="25" builtinId="11" customBuiltin="1"/>
    <cellStyle name="계산" xfId="22" builtinId="22" customBuiltin="1"/>
    <cellStyle name="나쁨" xfId="18" builtinId="27" customBuiltin="1"/>
    <cellStyle name="메모" xfId="26" builtinId="10" customBuiltin="1"/>
    <cellStyle name="백분율" xfId="10" builtinId="5" customBuiltin="1"/>
    <cellStyle name="보통" xfId="19" builtinId="28" customBuiltin="1"/>
    <cellStyle name="설명 텍스트" xfId="27" builtinId="53" customBuiltin="1"/>
    <cellStyle name="설정 항목" xfId="14"/>
    <cellStyle name="셀 확인" xfId="24" builtinId="23" customBuiltin="1"/>
    <cellStyle name="쉼표" xfId="6" builtinId="3" customBuiltin="1"/>
    <cellStyle name="쉼표 [0]" xfId="7" builtinId="6" customBuiltin="1"/>
    <cellStyle name="연결된 셀" xfId="23" builtinId="24" customBuiltin="1"/>
    <cellStyle name="요약" xfId="28" builtinId="25" customBuiltin="1"/>
    <cellStyle name="요일" xfId="12"/>
    <cellStyle name="입력" xfId="20" builtinId="20" customBuiltin="1"/>
    <cellStyle name="제목" xfId="5" builtinId="15" customBuiltin="1"/>
    <cellStyle name="제목 1" xfId="2" builtinId="16" customBuiltin="1"/>
    <cellStyle name="제목 2" xfId="15" builtinId="17" customBuiltin="1"/>
    <cellStyle name="제목 3" xfId="16" builtinId="18" customBuiltin="1"/>
    <cellStyle name="제목 4" xfId="11" builtinId="19" customBuiltin="1"/>
    <cellStyle name="좋음" xfId="17" builtinId="26" customBuiltin="1"/>
    <cellStyle name="줄무늬" xfId="13"/>
    <cellStyle name="출력" xfId="21" builtinId="21" customBuiltin="1"/>
    <cellStyle name="통화" xfId="8" builtinId="4" customBuiltin="1"/>
    <cellStyle name="통화 [0]" xfId="9" builtinId="7" customBuiltin="1"/>
    <cellStyle name="표준" xfId="0" builtinId="0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561976</xdr:colOff>
      <xdr:row>1</xdr:row>
      <xdr:rowOff>0</xdr:rowOff>
    </xdr:from>
    <xdr:to>
      <xdr:col>7</xdr:col>
      <xdr:colOff>1256008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691FE60F-9CF3-4950-88C2-92E43A38B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6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3" name="그림 3" descr="머리글 가을&#10;&#10;Word의 사진 콜라주 : 가을">
          <a:extLst>
            <a:ext uri="{FF2B5EF4-FFF2-40B4-BE49-F238E27FC236}">
              <a16:creationId xmlns:a16="http://schemas.microsoft.com/office/drawing/2014/main" id="{8A0AE0AA-3693-4C5D-8E14-5490358B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3" name="그림 3" descr="머리글 가을&#10;&#10;Word의 사진 콜라주 : 가을">
          <a:extLst>
            <a:ext uri="{FF2B5EF4-FFF2-40B4-BE49-F238E27FC236}">
              <a16:creationId xmlns:a16="http://schemas.microsoft.com/office/drawing/2014/main" id="{36FB392E-A265-4AFC-9257-5A59BD06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0</xdr:rowOff>
    </xdr:from>
    <xdr:to>
      <xdr:col>7</xdr:col>
      <xdr:colOff>1265532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ECAF1DFA-18DA-4E33-ACDC-5EC119148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0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0</xdr:rowOff>
    </xdr:from>
    <xdr:to>
      <xdr:col>7</xdr:col>
      <xdr:colOff>1256007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63F705B1-3A2C-4081-B7EB-D7D02A2F7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5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457201</xdr:colOff>
      <xdr:row>1</xdr:row>
      <xdr:rowOff>9525</xdr:rowOff>
    </xdr:from>
    <xdr:to>
      <xdr:col>7</xdr:col>
      <xdr:colOff>1261935</xdr:colOff>
      <xdr:row>1</xdr:row>
      <xdr:rowOff>1152525</xdr:rowOff>
    </xdr:to>
    <xdr:pic>
      <xdr:nvPicPr>
        <xdr:cNvPr id="4" name="그림 1" descr="머리글 봄&#10;&#10;Word의 사진 콜라주 : 봄">
          <a:extLst>
            <a:ext uri="{FF2B5EF4-FFF2-40B4-BE49-F238E27FC236}">
              <a16:creationId xmlns:a16="http://schemas.microsoft.com/office/drawing/2014/main" id="{C91CDFD6-B3CF-43BA-8D72-71363924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1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</xdr:row>
      <xdr:rowOff>9525</xdr:rowOff>
    </xdr:from>
    <xdr:to>
      <xdr:col>7</xdr:col>
      <xdr:colOff>1261934</xdr:colOff>
      <xdr:row>1</xdr:row>
      <xdr:rowOff>1152525</xdr:rowOff>
    </xdr:to>
    <xdr:pic>
      <xdr:nvPicPr>
        <xdr:cNvPr id="3" name="그림 3" descr="머리글 봄&#10;&#10;Word의 사진 콜라주 : 봄">
          <a:extLst>
            <a:ext uri="{FF2B5EF4-FFF2-40B4-BE49-F238E27FC236}">
              <a16:creationId xmlns:a16="http://schemas.microsoft.com/office/drawing/2014/main" id="{A3AA66D3-8AED-4FFF-B794-242D2B885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</xdr:row>
      <xdr:rowOff>9525</xdr:rowOff>
    </xdr:from>
    <xdr:to>
      <xdr:col>7</xdr:col>
      <xdr:colOff>1261934</xdr:colOff>
      <xdr:row>1</xdr:row>
      <xdr:rowOff>1152525</xdr:rowOff>
    </xdr:to>
    <xdr:pic>
      <xdr:nvPicPr>
        <xdr:cNvPr id="3" name="그림 3" descr="머리글 봄&#10;&#10;Word의 사진 콜라주 : 봄">
          <a:extLst>
            <a:ext uri="{FF2B5EF4-FFF2-40B4-BE49-F238E27FC236}">
              <a16:creationId xmlns:a16="http://schemas.microsoft.com/office/drawing/2014/main" id="{5CF78460-29E5-40DC-86AE-3CF930FF6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4" name="그림 2" descr="머리글 여름&#10;&#10;Word의 사진 콜라주 : 여름">
          <a:extLst>
            <a:ext uri="{FF2B5EF4-FFF2-40B4-BE49-F238E27FC236}">
              <a16:creationId xmlns:a16="http://schemas.microsoft.com/office/drawing/2014/main" id="{49F53A28-6A4A-4B76-8E9E-2732DC743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3" name="그림 3" descr="머리글 여름&#10;&#10;Word의 사진 콜라주 : 여름">
          <a:extLst>
            <a:ext uri="{FF2B5EF4-FFF2-40B4-BE49-F238E27FC236}">
              <a16:creationId xmlns:a16="http://schemas.microsoft.com/office/drawing/2014/main" id="{36D06CEC-1FFD-469F-BD9D-650E7C3FE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3" name="그림 3" descr="머리글 여름&#10;&#10;Word의 사진 콜라주 : 여름">
          <a:extLst>
            <a:ext uri="{FF2B5EF4-FFF2-40B4-BE49-F238E27FC236}">
              <a16:creationId xmlns:a16="http://schemas.microsoft.com/office/drawing/2014/main" id="{C3D1D243-1660-456D-860B-2E6A55B45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4" name="그림 2" descr="머리글 가을&#10;&#10;Word의 사진 콜라주 : 가을">
          <a:extLst>
            <a:ext uri="{FF2B5EF4-FFF2-40B4-BE49-F238E27FC236}">
              <a16:creationId xmlns:a16="http://schemas.microsoft.com/office/drawing/2014/main" id="{71BEA0D1-A592-4694-85CF-D7A4F85C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59999389629810485"/>
    <pageSetUpPr autoPageBreaks="0" fitToPage="1"/>
  </sheetPr>
  <dimension ref="A1:L15"/>
  <sheetViews>
    <sheetView showGridLines="0" showRowColHeaders="0" zoomScaleNormal="100" workbookViewId="0">
      <selection activeCell="O8" sqref="O8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2" width="12.25" style="1" customWidth="1"/>
    <col min="13" max="13" width="1.625" style="1" customWidth="1"/>
    <col min="14" max="16384" width="8.75" style="1"/>
  </cols>
  <sheetData>
    <row r="1" spans="1:12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  <c r="J1" s="6"/>
      <c r="K1" s="7"/>
      <c r="L1" s="7"/>
    </row>
    <row r="2" spans="1:12" ht="96" customHeight="1">
      <c r="A2" s="5"/>
      <c r="B2" s="38" t="str">
        <f>"1월 "&amp;2023</f>
        <v>1월 2023</v>
      </c>
      <c r="C2" s="38"/>
      <c r="D2" s="38"/>
      <c r="E2" s="8"/>
      <c r="F2" s="8"/>
      <c r="G2" s="8"/>
      <c r="H2" s="9"/>
      <c r="I2" s="6"/>
      <c r="J2" s="6"/>
      <c r="K2" s="7"/>
      <c r="L2" s="7"/>
    </row>
    <row r="3" spans="1:12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  <c r="J3" s="14"/>
      <c r="K3" s="43" t="s">
        <v>2</v>
      </c>
      <c r="L3" s="43"/>
    </row>
    <row r="4" spans="1:12" s="2" customFormat="1" ht="24" customHeight="1">
      <c r="A4" s="15"/>
      <c r="B4" s="33">
        <f t="array" ref="B4:H4">요일및주+DATE(달력연도,1,1)-WEEKDAY(DATE(달력연도,1,1),(주시작="월요일")+1)+1</f>
        <v>44927</v>
      </c>
      <c r="C4" s="33">
        <v>44928</v>
      </c>
      <c r="D4" s="33">
        <v>44929</v>
      </c>
      <c r="E4" s="33">
        <v>44930</v>
      </c>
      <c r="F4" s="33">
        <v>44931</v>
      </c>
      <c r="G4" s="33">
        <v>44932</v>
      </c>
      <c r="H4" s="34">
        <v>44933</v>
      </c>
      <c r="I4" s="14"/>
      <c r="J4" s="14"/>
      <c r="K4" s="16" t="s">
        <v>3</v>
      </c>
      <c r="L4" s="16" t="s">
        <v>4</v>
      </c>
    </row>
    <row r="5" spans="1:12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  <c r="J5" s="19"/>
      <c r="K5" s="20">
        <v>2023</v>
      </c>
      <c r="L5" s="20" t="s">
        <v>5</v>
      </c>
    </row>
    <row r="6" spans="1:12" s="2" customFormat="1" ht="24" customHeight="1">
      <c r="A6" s="15"/>
      <c r="B6" s="33">
        <f t="array" ref="B6:H6">요일및주+DATE(달력연도,1,1)-WEEKDAY(DATE(달력연도,1,1),(주시작="월요일")+1)+8</f>
        <v>44934</v>
      </c>
      <c r="C6" s="33">
        <v>44935</v>
      </c>
      <c r="D6" s="33">
        <v>44936</v>
      </c>
      <c r="E6" s="33">
        <v>44937</v>
      </c>
      <c r="F6" s="33">
        <v>44938</v>
      </c>
      <c r="G6" s="33">
        <v>44939</v>
      </c>
      <c r="H6" s="33">
        <v>44940</v>
      </c>
      <c r="I6" s="14"/>
      <c r="J6" s="14"/>
      <c r="K6" s="14"/>
      <c r="L6" s="14"/>
    </row>
    <row r="7" spans="1:12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  <c r="J7" s="19"/>
      <c r="K7" s="19"/>
      <c r="L7" s="19"/>
    </row>
    <row r="8" spans="1:12" s="2" customFormat="1" ht="24" customHeight="1">
      <c r="A8" s="15"/>
      <c r="B8" s="33">
        <f t="array" ref="B8:H8">요일및주+DATE(달력연도,1,1)-WEEKDAY(DATE(달력연도,1,1),(주시작="월요일")+1)+15</f>
        <v>44941</v>
      </c>
      <c r="C8" s="33">
        <v>44942</v>
      </c>
      <c r="D8" s="33">
        <v>44943</v>
      </c>
      <c r="E8" s="33">
        <v>44944</v>
      </c>
      <c r="F8" s="33">
        <v>44945</v>
      </c>
      <c r="G8" s="33">
        <v>44946</v>
      </c>
      <c r="H8" s="33">
        <v>44947</v>
      </c>
      <c r="I8" s="14"/>
      <c r="J8" s="14"/>
      <c r="K8" s="14"/>
      <c r="L8" s="14"/>
    </row>
    <row r="9" spans="1:12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  <c r="J9" s="19"/>
      <c r="K9" s="19"/>
      <c r="L9" s="19"/>
    </row>
    <row r="10" spans="1:12" s="2" customFormat="1" ht="24" customHeight="1">
      <c r="A10" s="15"/>
      <c r="B10" s="33">
        <f t="array" ref="B10:H10">요일및주+DATE(달력연도,1,1)-WEEKDAY(DATE(달력연도,1,1),(주시작="월요일")+1)+22</f>
        <v>44948</v>
      </c>
      <c r="C10" s="33">
        <v>44949</v>
      </c>
      <c r="D10" s="33">
        <v>44950</v>
      </c>
      <c r="E10" s="33">
        <v>44951</v>
      </c>
      <c r="F10" s="33">
        <v>44952</v>
      </c>
      <c r="G10" s="33">
        <v>44953</v>
      </c>
      <c r="H10" s="33">
        <v>44954</v>
      </c>
      <c r="I10" s="14"/>
      <c r="J10" s="14"/>
      <c r="K10" s="14"/>
      <c r="L10" s="14"/>
    </row>
    <row r="11" spans="1:12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  <c r="J11" s="19"/>
      <c r="K11" s="19"/>
      <c r="L11" s="19"/>
    </row>
    <row r="12" spans="1:12" s="2" customFormat="1" ht="24" customHeight="1">
      <c r="A12" s="15"/>
      <c r="B12" s="33">
        <f t="array" ref="B12:H12">요일및주+DATE(달력연도,1,1)-WEEKDAY(DATE(달력연도,1,1),(주시작="월요일")+1)+29</f>
        <v>44955</v>
      </c>
      <c r="C12" s="33">
        <v>44956</v>
      </c>
      <c r="D12" s="33">
        <v>44957</v>
      </c>
      <c r="E12" s="33">
        <v>44958</v>
      </c>
      <c r="F12" s="33">
        <v>44959</v>
      </c>
      <c r="G12" s="33">
        <v>44960</v>
      </c>
      <c r="H12" s="33">
        <v>44961</v>
      </c>
      <c r="I12" s="14"/>
      <c r="J12" s="14"/>
      <c r="K12" s="14"/>
      <c r="L12" s="14"/>
    </row>
    <row r="13" spans="1:12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  <c r="J13" s="19"/>
      <c r="K13" s="19"/>
      <c r="L13" s="19"/>
    </row>
    <row r="14" spans="1:12" s="2" customFormat="1" ht="24" customHeight="1">
      <c r="A14" s="15"/>
      <c r="B14" s="33">
        <f t="array" ref="B14:C14">요일및주+DATE(달력연도,1,1)-WEEKDAY(DATE(달력연도,1,1),(주시작="월요일")+1)+36</f>
        <v>44962</v>
      </c>
      <c r="C14" s="33">
        <v>44963</v>
      </c>
      <c r="D14" s="39" t="s">
        <v>0</v>
      </c>
      <c r="E14" s="39"/>
      <c r="F14" s="39"/>
      <c r="G14" s="39"/>
      <c r="H14" s="40"/>
      <c r="I14" s="14"/>
      <c r="J14" s="14"/>
      <c r="K14" s="14"/>
      <c r="L14" s="14"/>
    </row>
    <row r="15" spans="1:12" s="3" customFormat="1" ht="56.1" customHeight="1">
      <c r="A15" s="17"/>
      <c r="B15" s="18"/>
      <c r="C15" s="18"/>
      <c r="D15" s="41"/>
      <c r="E15" s="41"/>
      <c r="F15" s="41"/>
      <c r="G15" s="41"/>
      <c r="H15" s="42"/>
      <c r="I15" s="19"/>
      <c r="J15" s="19"/>
      <c r="K15" s="19"/>
      <c r="L15" s="19"/>
    </row>
  </sheetData>
  <mergeCells count="4">
    <mergeCell ref="B2:D2"/>
    <mergeCell ref="D14:H14"/>
    <mergeCell ref="D15:H15"/>
    <mergeCell ref="K3:L3"/>
  </mergeCells>
  <phoneticPr fontId="1" type="noConversion"/>
  <conditionalFormatting sqref="B12:H12 B14:C14">
    <cfRule type="expression" dxfId="23" priority="24">
      <formula>AND(DAY(B12)&gt;=1,DAY(B12)&lt;=15)</formula>
    </cfRule>
  </conditionalFormatting>
  <conditionalFormatting sqref="B4:G4">
    <cfRule type="expression" dxfId="22" priority="23">
      <formula>DAY(B4)&gt;8</formula>
    </cfRule>
  </conditionalFormatting>
  <dataValidations count="13">
    <dataValidation type="list" errorStyle="warning" allowBlank="1" showInputMessage="1" showErrorMessage="1" error="목록에서 요일을 선택합니다. 취소를 선택한 다음 Alt+아래쪽 화살표를 눌러 드롭다운 목록에서 요일을 선택합니다." prompt="이 셀에서 주 시작 요일을 선택합니다. Alt+아래쪽 화살표를 눌러 드롭다운 목록을 연 다음, 아래쪽 화살표 키를 누르고 Enter 키를 눌러 항목을 선택합니다." sqref="L5">
      <formula1>"일요일, 월요일"</formula1>
    </dataValidation>
    <dataValidation allowBlank="1" showInputMessage="1" showErrorMessage="1" prompt="이 통합 문서에서 사용자 지정 1개월 달력을 만듭니다. 이 1월 워크시트를 사용하여 모든 달에 대한 연도와 주 시작 요일을 사용자 지정합니다. 각 달은 별도의 워크시트에 있습니다." sqref="A1"/>
    <dataValidation allowBlank="1" showInputMessage="1" showErrorMessage="1" prompt="아래 셀에 연도를 입력합니다." sqref="K4"/>
    <dataValidation allowBlank="1" showInputMessage="1" showErrorMessage="1" prompt="아래 셀에서 주 시작 요일을 선택합니다." sqref="L4"/>
    <dataValidation allowBlank="1" showInputMessage="1" showErrorMessage="1" prompt="이 셀에 연도를 입력합니다." sqref="K5"/>
    <dataValidation allowBlank="1" showInputMessage="1" showErrorMessage="1" prompt="이 행에는 이 달력의 요일 이름이 표시됩니다. 이 셀에는 주의 시작 요일이 표시됩니다. 시작 요일을 변경하려면 워크시트의 셀 L5에 새 요일을 입력하세요." sqref="B3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셀의 연도는 K5 셀에 입력한 연도에 따라 자동으로 업데이트됩니다. 아래 달력에는 이전 달과 다음 달의 날짜가 연한 글꼴 음영으로 표시됩니다." sqref="B2:D2"/>
    <dataValidation allowBlank="1" showInputMessage="1" showErrorMessage="1" prompt="자동으로 결정된 평일입니다." sqref="C3:H3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연도를 입력하고 아래 셀에서 달력 시작 요일을 선택합니다. 이 일정 설정 셀은 인쇄되지 않습니다." sqref="K3"/>
  </dataValidations>
  <printOptions horizontalCentered="1"/>
  <pageMargins left="0.25" right="0.25" top="0.5" bottom="0.5" header="0.3" footer="0.3"/>
  <pageSetup paperSize="9" orientation="landscape" r:id="rId1"/>
  <headerFooter differentFirst="1"/>
  <customProperties>
    <customPr name="SheetChanged" r:id="rId2"/>
  </customProperties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  <pageSetUpPr fitToPage="1"/>
  </sheetPr>
  <dimension ref="A1:I15"/>
  <sheetViews>
    <sheetView showGridLines="0" showRowColHeaders="0" workbookViewId="0">
      <selection activeCell="M30" sqref="M30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4" t="str">
        <f>"10월 "&amp;달력연도</f>
        <v>10월 2023</v>
      </c>
      <c r="C2" s="54"/>
      <c r="D2" s="54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요일및주+DATE(달력연도,10,1)-WEEKDAY(DATE(달력연도,10,1),(주시작="월요일")+1)+1</f>
        <v>45200</v>
      </c>
      <c r="C4" s="35">
        <v>45201</v>
      </c>
      <c r="D4" s="35">
        <v>45202</v>
      </c>
      <c r="E4" s="67">
        <v>45203</v>
      </c>
      <c r="F4" s="67">
        <v>45204</v>
      </c>
      <c r="G4" s="35">
        <v>45205</v>
      </c>
      <c r="H4" s="35">
        <v>45206</v>
      </c>
      <c r="I4" s="14"/>
    </row>
    <row r="5" spans="1:9" s="3" customFormat="1" ht="56.1" customHeight="1">
      <c r="A5" s="17"/>
      <c r="B5" s="32"/>
      <c r="C5" s="32"/>
      <c r="D5" s="32" t="s">
        <v>15</v>
      </c>
      <c r="E5" s="68" t="s">
        <v>7</v>
      </c>
      <c r="F5" s="68" t="s">
        <v>7</v>
      </c>
      <c r="G5" s="32"/>
      <c r="H5" s="32"/>
      <c r="I5" s="19"/>
    </row>
    <row r="6" spans="1:9" s="2" customFormat="1" ht="24" customHeight="1">
      <c r="A6" s="15"/>
      <c r="B6" s="35">
        <f t="array" ref="B6:H6">요일및주+DATE(달력연도,10,1)-WEEKDAY(DATE(달력연도,10,1),(주시작="월요일")+1)+8</f>
        <v>45207</v>
      </c>
      <c r="C6" s="35">
        <v>45208</v>
      </c>
      <c r="D6" s="67">
        <v>45209</v>
      </c>
      <c r="E6" s="67">
        <v>45210</v>
      </c>
      <c r="F6" s="67">
        <v>45211</v>
      </c>
      <c r="G6" s="35">
        <v>45212</v>
      </c>
      <c r="H6" s="35">
        <v>45213</v>
      </c>
      <c r="I6" s="14"/>
    </row>
    <row r="7" spans="1:9" s="3" customFormat="1" ht="56.1" customHeight="1">
      <c r="A7" s="17"/>
      <c r="B7" s="32"/>
      <c r="C7" s="32"/>
      <c r="D7" s="68" t="s">
        <v>7</v>
      </c>
      <c r="E7" s="68" t="s">
        <v>7</v>
      </c>
      <c r="F7" s="68" t="s">
        <v>7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요일및주+DATE(달력연도,10,1)-WEEKDAY(DATE(달력연도,10,1),(주시작="월요일")+1)+15</f>
        <v>45214</v>
      </c>
      <c r="C8" s="35">
        <v>45215</v>
      </c>
      <c r="D8" s="67">
        <v>45216</v>
      </c>
      <c r="E8" s="67">
        <v>45217</v>
      </c>
      <c r="F8" s="67">
        <v>45218</v>
      </c>
      <c r="G8" s="35">
        <v>45219</v>
      </c>
      <c r="H8" s="35">
        <v>45220</v>
      </c>
      <c r="I8" s="14"/>
    </row>
    <row r="9" spans="1:9" s="3" customFormat="1" ht="56.1" customHeight="1">
      <c r="A9" s="17"/>
      <c r="B9" s="32"/>
      <c r="C9" s="32"/>
      <c r="D9" s="68" t="s">
        <v>6</v>
      </c>
      <c r="E9" s="68" t="s">
        <v>7</v>
      </c>
      <c r="F9" s="68" t="s">
        <v>7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요일및주+DATE(달력연도,10,1)-WEEKDAY(DATE(달력연도,10,1),(주시작="월요일")+1)+22</f>
        <v>45221</v>
      </c>
      <c r="C10" s="35">
        <v>45222</v>
      </c>
      <c r="D10" s="67">
        <v>45223</v>
      </c>
      <c r="E10" s="67">
        <v>45224</v>
      </c>
      <c r="F10" s="67">
        <v>45225</v>
      </c>
      <c r="G10" s="35">
        <v>45226</v>
      </c>
      <c r="H10" s="35">
        <v>45227</v>
      </c>
      <c r="I10" s="14"/>
    </row>
    <row r="11" spans="1:9" s="3" customFormat="1" ht="56.1" customHeight="1">
      <c r="A11" s="17"/>
      <c r="B11" s="32"/>
      <c r="C11" s="32"/>
      <c r="D11" s="68" t="s">
        <v>7</v>
      </c>
      <c r="E11" s="68" t="s">
        <v>7</v>
      </c>
      <c r="F11" s="68" t="s">
        <v>7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요일및주+DATE(달력연도,10,1)-WEEKDAY(DATE(달력연도,10,1),(주시작="월요일")+1)+29</f>
        <v>45228</v>
      </c>
      <c r="C12" s="35">
        <v>45229</v>
      </c>
      <c r="D12" s="67">
        <v>45230</v>
      </c>
      <c r="E12" s="35">
        <v>45231</v>
      </c>
      <c r="F12" s="35">
        <v>45232</v>
      </c>
      <c r="G12" s="35">
        <v>45233</v>
      </c>
      <c r="H12" s="35">
        <v>45234</v>
      </c>
      <c r="I12" s="14"/>
    </row>
    <row r="13" spans="1:9" s="3" customFormat="1" ht="56.1" customHeight="1">
      <c r="A13" s="17"/>
      <c r="B13" s="32"/>
      <c r="C13" s="32"/>
      <c r="D13" s="68" t="s">
        <v>6</v>
      </c>
      <c r="E13" s="32"/>
      <c r="F13" s="32"/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요일및주+DATE(달력연도,10,1)-WEEKDAY(DATE(달력연도,10,1),(주시작="월요일")+1)+36</f>
        <v>45235</v>
      </c>
      <c r="C14" s="35">
        <v>45236</v>
      </c>
      <c r="D14" s="55" t="s">
        <v>0</v>
      </c>
      <c r="E14" s="55"/>
      <c r="F14" s="55"/>
      <c r="G14" s="55"/>
      <c r="H14" s="56"/>
      <c r="I14" s="14"/>
    </row>
    <row r="15" spans="1:9" s="3" customFormat="1" ht="56.1" customHeight="1">
      <c r="A15" s="17"/>
      <c r="B15" s="32"/>
      <c r="C15" s="32"/>
      <c r="D15" s="72" t="s">
        <v>14</v>
      </c>
      <c r="E15" s="57"/>
      <c r="F15" s="57"/>
      <c r="G15" s="57"/>
      <c r="H15" s="5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5" priority="2">
      <formula>AND(DAY(B12)&gt;=1,DAY(B12)&lt;=15)</formula>
    </cfRule>
  </conditionalFormatting>
  <conditionalFormatting sqref="B4:G4">
    <cfRule type="expression" dxfId="4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0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 tint="0.59999389629810485"/>
    <pageSetUpPr fitToPage="1"/>
  </sheetPr>
  <dimension ref="A1:I15"/>
  <sheetViews>
    <sheetView showGridLines="0" showRowColHeaders="0" tabSelected="1" topLeftCell="A3" workbookViewId="0">
      <selection activeCell="L14" sqref="L14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4" t="str">
        <f>"11월 "&amp;달력연도</f>
        <v>11월 2023</v>
      </c>
      <c r="C2" s="54"/>
      <c r="D2" s="54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요일및주+DATE(달력연도,11,1)-WEEKDAY(DATE(달력연도,11,1),(주시작="월요일")+1)+1</f>
        <v>45228</v>
      </c>
      <c r="C4" s="35">
        <v>45229</v>
      </c>
      <c r="D4" s="35">
        <v>45230</v>
      </c>
      <c r="E4" s="67">
        <v>45231</v>
      </c>
      <c r="F4" s="67">
        <v>45232</v>
      </c>
      <c r="G4" s="35">
        <v>45233</v>
      </c>
      <c r="H4" s="35">
        <v>45234</v>
      </c>
      <c r="I4" s="14"/>
    </row>
    <row r="5" spans="1:9" s="3" customFormat="1" ht="56.1" customHeight="1">
      <c r="A5" s="17"/>
      <c r="B5" s="32"/>
      <c r="C5" s="32"/>
      <c r="D5" s="32"/>
      <c r="E5" s="68" t="s">
        <v>16</v>
      </c>
      <c r="F5" s="68" t="s">
        <v>16</v>
      </c>
      <c r="G5" s="32"/>
      <c r="H5" s="32"/>
      <c r="I5" s="19"/>
    </row>
    <row r="6" spans="1:9" s="2" customFormat="1" ht="24" customHeight="1">
      <c r="A6" s="15"/>
      <c r="B6" s="35">
        <f t="array" ref="B6:H6">요일및주+DATE(달력연도,11,1)-WEEKDAY(DATE(달력연도,11,1),(주시작="월요일")+1)+8</f>
        <v>45235</v>
      </c>
      <c r="C6" s="35">
        <v>45236</v>
      </c>
      <c r="D6" s="67">
        <v>45237</v>
      </c>
      <c r="E6" s="67">
        <v>45238</v>
      </c>
      <c r="F6" s="67">
        <v>45239</v>
      </c>
      <c r="G6" s="35">
        <v>45240</v>
      </c>
      <c r="H6" s="35">
        <v>45241</v>
      </c>
      <c r="I6" s="14"/>
    </row>
    <row r="7" spans="1:9" s="3" customFormat="1" ht="56.1" customHeight="1">
      <c r="A7" s="17"/>
      <c r="B7" s="32"/>
      <c r="C7" s="32"/>
      <c r="D7" s="68" t="s">
        <v>16</v>
      </c>
      <c r="E7" s="68" t="s">
        <v>16</v>
      </c>
      <c r="F7" s="68" t="s">
        <v>16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요일및주+DATE(달력연도,11,1)-WEEKDAY(DATE(달력연도,11,1),(주시작="월요일")+1)+15</f>
        <v>45242</v>
      </c>
      <c r="C8" s="35">
        <v>45243</v>
      </c>
      <c r="D8" s="67">
        <v>45244</v>
      </c>
      <c r="E8" s="67">
        <v>45245</v>
      </c>
      <c r="F8" s="67">
        <v>45246</v>
      </c>
      <c r="G8" s="35">
        <v>45247</v>
      </c>
      <c r="H8" s="35">
        <v>45248</v>
      </c>
      <c r="I8" s="14"/>
    </row>
    <row r="9" spans="1:9" s="3" customFormat="1" ht="56.1" customHeight="1">
      <c r="A9" s="17"/>
      <c r="B9" s="32"/>
      <c r="C9" s="32"/>
      <c r="D9" s="68" t="s">
        <v>16</v>
      </c>
      <c r="E9" s="68" t="s">
        <v>16</v>
      </c>
      <c r="F9" s="68" t="s">
        <v>16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요일및주+DATE(달력연도,11,1)-WEEKDAY(DATE(달력연도,11,1),(주시작="월요일")+1)+22</f>
        <v>45249</v>
      </c>
      <c r="C10" s="35">
        <v>45250</v>
      </c>
      <c r="D10" s="67">
        <v>45251</v>
      </c>
      <c r="E10" s="67">
        <v>45252</v>
      </c>
      <c r="F10" s="67">
        <v>45253</v>
      </c>
      <c r="G10" s="35">
        <v>45254</v>
      </c>
      <c r="H10" s="35">
        <v>45255</v>
      </c>
      <c r="I10" s="14"/>
    </row>
    <row r="11" spans="1:9" s="3" customFormat="1" ht="56.1" customHeight="1">
      <c r="A11" s="17"/>
      <c r="B11" s="32"/>
      <c r="C11" s="32"/>
      <c r="D11" s="68" t="s">
        <v>16</v>
      </c>
      <c r="E11" s="68" t="s">
        <v>16</v>
      </c>
      <c r="F11" s="68" t="s">
        <v>16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요일및주+DATE(달력연도,11,1)-WEEKDAY(DATE(달력연도,11,1),(주시작="월요일")+1)+29</f>
        <v>45256</v>
      </c>
      <c r="C12" s="35">
        <v>45257</v>
      </c>
      <c r="D12" s="67">
        <v>45258</v>
      </c>
      <c r="E12" s="67">
        <v>45259</v>
      </c>
      <c r="F12" s="67">
        <v>45260</v>
      </c>
      <c r="G12" s="35">
        <v>45261</v>
      </c>
      <c r="H12" s="35">
        <v>45262</v>
      </c>
      <c r="I12" s="14"/>
    </row>
    <row r="13" spans="1:9" s="3" customFormat="1" ht="56.1" customHeight="1">
      <c r="A13" s="17"/>
      <c r="B13" s="32"/>
      <c r="C13" s="32"/>
      <c r="D13" s="68" t="s">
        <v>16</v>
      </c>
      <c r="E13" s="68" t="s">
        <v>16</v>
      </c>
      <c r="F13" s="68" t="s">
        <v>16</v>
      </c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요일및주+DATE(달력연도,11,1)-WEEKDAY(DATE(달력연도,11,1),(주시작="월요일")+1)+36</f>
        <v>45263</v>
      </c>
      <c r="C14" s="35">
        <v>45264</v>
      </c>
      <c r="D14" s="55" t="s">
        <v>0</v>
      </c>
      <c r="E14" s="55"/>
      <c r="F14" s="55"/>
      <c r="G14" s="55"/>
      <c r="H14" s="56"/>
      <c r="I14" s="14"/>
    </row>
    <row r="15" spans="1:9" s="3" customFormat="1" ht="56.1" customHeight="1">
      <c r="A15" s="17"/>
      <c r="B15" s="32"/>
      <c r="C15" s="32"/>
      <c r="D15" s="72" t="s">
        <v>17</v>
      </c>
      <c r="E15" s="57"/>
      <c r="F15" s="57"/>
      <c r="G15" s="57"/>
      <c r="H15" s="5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3" priority="2">
      <formula>AND(DAY(B12)&gt;=1,DAY(B12)&lt;=15)</formula>
    </cfRule>
  </conditionalFormatting>
  <conditionalFormatting sqref="B4:G4">
    <cfRule type="expression" dxfId="2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1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8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38" t="str">
        <f>"12월 "&amp;달력연도</f>
        <v>12월 2023</v>
      </c>
      <c r="C2" s="38"/>
      <c r="D2" s="38"/>
      <c r="E2" s="8"/>
      <c r="F2" s="8"/>
      <c r="G2" s="8"/>
      <c r="H2" s="9"/>
      <c r="I2" s="6"/>
    </row>
    <row r="3" spans="1:9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</row>
    <row r="4" spans="1:9" s="2" customFormat="1" ht="24" customHeight="1">
      <c r="A4" s="15"/>
      <c r="B4" s="33">
        <f t="array" ref="B4:H4">요일및주+DATE(달력연도,12,1)-WEEKDAY(DATE(달력연도,12,1),(주시작="월요일")+1)+1</f>
        <v>45256</v>
      </c>
      <c r="C4" s="33">
        <v>45257</v>
      </c>
      <c r="D4" s="33">
        <v>45258</v>
      </c>
      <c r="E4" s="33">
        <v>45259</v>
      </c>
      <c r="F4" s="33">
        <v>45260</v>
      </c>
      <c r="G4" s="33">
        <v>45261</v>
      </c>
      <c r="H4" s="34">
        <v>45262</v>
      </c>
      <c r="I4" s="14"/>
    </row>
    <row r="5" spans="1:9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</row>
    <row r="6" spans="1:9" s="2" customFormat="1" ht="24" customHeight="1">
      <c r="A6" s="15"/>
      <c r="B6" s="33">
        <f t="array" ref="B6:H6">요일및주+DATE(달력연도,12,1)-WEEKDAY(DATE(달력연도,12,1),(주시작="월요일")+1)+8</f>
        <v>45263</v>
      </c>
      <c r="C6" s="33">
        <v>45264</v>
      </c>
      <c r="D6" s="33">
        <v>45265</v>
      </c>
      <c r="E6" s="33">
        <v>45266</v>
      </c>
      <c r="F6" s="33">
        <v>45267</v>
      </c>
      <c r="G6" s="33">
        <v>45268</v>
      </c>
      <c r="H6" s="33">
        <v>45269</v>
      </c>
      <c r="I6" s="14"/>
    </row>
    <row r="7" spans="1:9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</row>
    <row r="8" spans="1:9" s="2" customFormat="1" ht="24" customHeight="1">
      <c r="A8" s="15"/>
      <c r="B8" s="33">
        <f t="array" ref="B8:H8">요일및주+DATE(달력연도,12,1)-WEEKDAY(DATE(달력연도,12,1),(주시작="월요일")+1)+15</f>
        <v>45270</v>
      </c>
      <c r="C8" s="33">
        <v>45271</v>
      </c>
      <c r="D8" s="33">
        <v>45272</v>
      </c>
      <c r="E8" s="33">
        <v>45273</v>
      </c>
      <c r="F8" s="33">
        <v>45274</v>
      </c>
      <c r="G8" s="33">
        <v>45275</v>
      </c>
      <c r="H8" s="33">
        <v>45276</v>
      </c>
      <c r="I8" s="14"/>
    </row>
    <row r="9" spans="1:9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</row>
    <row r="10" spans="1:9" s="2" customFormat="1" ht="24" customHeight="1">
      <c r="A10" s="15"/>
      <c r="B10" s="33">
        <f t="array" ref="B10:H10">요일및주+DATE(달력연도,12,1)-WEEKDAY(DATE(달력연도,12,1),(주시작="월요일")+1)+22</f>
        <v>45277</v>
      </c>
      <c r="C10" s="33">
        <v>45278</v>
      </c>
      <c r="D10" s="33">
        <v>45279</v>
      </c>
      <c r="E10" s="33">
        <v>45280</v>
      </c>
      <c r="F10" s="33">
        <v>45281</v>
      </c>
      <c r="G10" s="33">
        <v>45282</v>
      </c>
      <c r="H10" s="33">
        <v>45283</v>
      </c>
      <c r="I10" s="14"/>
    </row>
    <row r="11" spans="1:9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</row>
    <row r="12" spans="1:9" s="2" customFormat="1" ht="24" customHeight="1">
      <c r="A12" s="15"/>
      <c r="B12" s="33">
        <f t="array" ref="B12:H12">요일및주+DATE(달력연도,12,1)-WEEKDAY(DATE(달력연도,12,1),(주시작="월요일")+1)+29</f>
        <v>45284</v>
      </c>
      <c r="C12" s="33">
        <v>45285</v>
      </c>
      <c r="D12" s="33">
        <v>45286</v>
      </c>
      <c r="E12" s="33">
        <v>45287</v>
      </c>
      <c r="F12" s="33">
        <v>45288</v>
      </c>
      <c r="G12" s="33">
        <v>45289</v>
      </c>
      <c r="H12" s="33">
        <v>45290</v>
      </c>
      <c r="I12" s="14"/>
    </row>
    <row r="13" spans="1:9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</row>
    <row r="14" spans="1:9" s="2" customFormat="1" ht="24" customHeight="1">
      <c r="A14" s="15"/>
      <c r="B14" s="33">
        <f t="array" ref="B14:C14">요일및주+DATE(달력연도,12,1)-WEEKDAY(DATE(달력연도,12,1),(주시작="월요일")+1)+36</f>
        <v>45291</v>
      </c>
      <c r="C14" s="33">
        <v>45292</v>
      </c>
      <c r="D14" s="39" t="s">
        <v>0</v>
      </c>
      <c r="E14" s="39"/>
      <c r="F14" s="39"/>
      <c r="G14" s="39"/>
      <c r="H14" s="40"/>
      <c r="I14" s="14"/>
    </row>
    <row r="15" spans="1:9" s="3" customFormat="1" ht="56.1" customHeight="1">
      <c r="A15" s="17"/>
      <c r="B15" s="18"/>
      <c r="C15" s="18"/>
      <c r="D15" s="41"/>
      <c r="E15" s="41"/>
      <c r="F15" s="41"/>
      <c r="G15" s="41"/>
      <c r="H15" s="42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" priority="2">
      <formula>AND(DAY(B12)&gt;=1,DAY(B12)&lt;=15)</formula>
    </cfRule>
  </conditionalFormatting>
  <conditionalFormatting sqref="B4:G4">
    <cfRule type="expression" dxfId="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2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38" t="str">
        <f>"2월 "&amp;달력연도</f>
        <v>2월 2023</v>
      </c>
      <c r="C2" s="38"/>
      <c r="D2" s="38"/>
      <c r="E2" s="8"/>
      <c r="F2" s="8"/>
      <c r="G2" s="8"/>
      <c r="H2" s="9"/>
      <c r="I2" s="6"/>
    </row>
    <row r="3" spans="1:9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</row>
    <row r="4" spans="1:9" s="2" customFormat="1" ht="24" customHeight="1">
      <c r="A4" s="15"/>
      <c r="B4" s="33">
        <f t="array" ref="B4:H4">요일및주+DATE(달력연도,2,1)-WEEKDAY(DATE(달력연도,2,1),(주시작="월요일")+1)+1</f>
        <v>44955</v>
      </c>
      <c r="C4" s="33">
        <v>44956</v>
      </c>
      <c r="D4" s="33">
        <v>44957</v>
      </c>
      <c r="E4" s="33">
        <v>44958</v>
      </c>
      <c r="F4" s="33">
        <v>44959</v>
      </c>
      <c r="G4" s="33">
        <v>44960</v>
      </c>
      <c r="H4" s="34">
        <v>44961</v>
      </c>
      <c r="I4" s="14"/>
    </row>
    <row r="5" spans="1:9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</row>
    <row r="6" spans="1:9" s="2" customFormat="1" ht="24" customHeight="1">
      <c r="A6" s="15"/>
      <c r="B6" s="33">
        <f t="array" ref="B6:H6">요일및주+DATE(달력연도,2,1)-WEEKDAY(DATE(달력연도,2,1),(주시작="월요일")+1)+8</f>
        <v>44962</v>
      </c>
      <c r="C6" s="33">
        <v>44963</v>
      </c>
      <c r="D6" s="33">
        <v>44964</v>
      </c>
      <c r="E6" s="33">
        <v>44965</v>
      </c>
      <c r="F6" s="33">
        <v>44966</v>
      </c>
      <c r="G6" s="33">
        <v>44967</v>
      </c>
      <c r="H6" s="33">
        <v>44968</v>
      </c>
      <c r="I6" s="14"/>
    </row>
    <row r="7" spans="1:9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</row>
    <row r="8" spans="1:9" s="2" customFormat="1" ht="24" customHeight="1">
      <c r="A8" s="15"/>
      <c r="B8" s="33">
        <f t="array" ref="B8:H8">요일및주+DATE(달력연도,2,1)-WEEKDAY(DATE(달력연도,2,1),(주시작="월요일")+1)+15</f>
        <v>44969</v>
      </c>
      <c r="C8" s="33">
        <v>44970</v>
      </c>
      <c r="D8" s="33">
        <v>44971</v>
      </c>
      <c r="E8" s="33">
        <v>44972</v>
      </c>
      <c r="F8" s="33">
        <v>44973</v>
      </c>
      <c r="G8" s="33">
        <v>44974</v>
      </c>
      <c r="H8" s="33">
        <v>44975</v>
      </c>
      <c r="I8" s="14"/>
    </row>
    <row r="9" spans="1:9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</row>
    <row r="10" spans="1:9" s="2" customFormat="1" ht="24" customHeight="1">
      <c r="A10" s="15"/>
      <c r="B10" s="33">
        <f t="array" ref="B10:H10">요일및주+DATE(달력연도,2,1)-WEEKDAY(DATE(달력연도,2,1),(주시작="월요일")+1)+22</f>
        <v>44976</v>
      </c>
      <c r="C10" s="33">
        <v>44977</v>
      </c>
      <c r="D10" s="33">
        <v>44978</v>
      </c>
      <c r="E10" s="33">
        <v>44979</v>
      </c>
      <c r="F10" s="33">
        <v>44980</v>
      </c>
      <c r="G10" s="33">
        <v>44981</v>
      </c>
      <c r="H10" s="33">
        <v>44982</v>
      </c>
      <c r="I10" s="14"/>
    </row>
    <row r="11" spans="1:9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</row>
    <row r="12" spans="1:9" s="2" customFormat="1" ht="24" customHeight="1">
      <c r="A12" s="15"/>
      <c r="B12" s="33">
        <f t="array" ref="B12:H12">요일및주+DATE(달력연도,2,1)-WEEKDAY(DATE(달력연도,2,1),(주시작="월요일")+1)+29</f>
        <v>44983</v>
      </c>
      <c r="C12" s="33">
        <v>44984</v>
      </c>
      <c r="D12" s="33">
        <v>44985</v>
      </c>
      <c r="E12" s="33">
        <v>44986</v>
      </c>
      <c r="F12" s="33">
        <v>44987</v>
      </c>
      <c r="G12" s="33">
        <v>44988</v>
      </c>
      <c r="H12" s="33">
        <v>44989</v>
      </c>
      <c r="I12" s="14"/>
    </row>
    <row r="13" spans="1:9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</row>
    <row r="14" spans="1:9" s="2" customFormat="1" ht="24" customHeight="1">
      <c r="A14" s="15"/>
      <c r="B14" s="33">
        <f t="array" ref="B14:C14">요일및주+DATE(달력연도,2,1)-WEEKDAY(DATE(달력연도,2,1),(주시작="월요일")+1)+36</f>
        <v>44990</v>
      </c>
      <c r="C14" s="33">
        <v>44991</v>
      </c>
      <c r="D14" s="39" t="s">
        <v>0</v>
      </c>
      <c r="E14" s="39"/>
      <c r="F14" s="39"/>
      <c r="G14" s="39"/>
      <c r="H14" s="40"/>
      <c r="I14" s="14"/>
    </row>
    <row r="15" spans="1:9" s="3" customFormat="1" ht="56.1" customHeight="1">
      <c r="A15" s="17"/>
      <c r="B15" s="18"/>
      <c r="C15" s="18"/>
      <c r="D15" s="41"/>
      <c r="E15" s="41"/>
      <c r="F15" s="41"/>
      <c r="G15" s="41"/>
      <c r="H15" s="42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21" priority="2">
      <formula>AND(DAY(B12)&gt;=1,DAY(B12)&lt;=15)</formula>
    </cfRule>
  </conditionalFormatting>
  <conditionalFormatting sqref="B4:G4">
    <cfRule type="expression" dxfId="2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showErrorMessage="1" prompt="2월 한 달 일정" sqref="A1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4" t="str">
        <f>"3월 "&amp;달력연도</f>
        <v>3월 2023</v>
      </c>
      <c r="C2" s="44"/>
      <c r="D2" s="44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요일및주+DATE(달력연도,3,1)-WEEKDAY(DATE(달력연도,3,1),(주시작="월요일")+1)+1</f>
        <v>44983</v>
      </c>
      <c r="C4" s="37">
        <v>44984</v>
      </c>
      <c r="D4" s="37">
        <v>44985</v>
      </c>
      <c r="E4" s="37">
        <v>44986</v>
      </c>
      <c r="F4" s="37">
        <v>44987</v>
      </c>
      <c r="G4" s="37">
        <v>44988</v>
      </c>
      <c r="H4" s="37">
        <v>44989</v>
      </c>
      <c r="I4" s="14"/>
    </row>
    <row r="5" spans="1:9" s="3" customFormat="1" ht="56.1" customHeight="1">
      <c r="A5" s="17"/>
      <c r="B5" s="24"/>
      <c r="C5" s="24"/>
      <c r="D5" s="24"/>
      <c r="E5" s="24"/>
      <c r="F5" s="24"/>
      <c r="G5" s="24"/>
      <c r="H5" s="24"/>
      <c r="I5" s="19"/>
    </row>
    <row r="6" spans="1:9" s="2" customFormat="1" ht="24" customHeight="1">
      <c r="A6" s="15"/>
      <c r="B6" s="37">
        <f t="array" ref="B6:H6">요일및주+DATE(달력연도,3,1)-WEEKDAY(DATE(달력연도,3,1),(주시작="월요일")+1)+8</f>
        <v>44990</v>
      </c>
      <c r="C6" s="37">
        <v>44991</v>
      </c>
      <c r="D6" s="37">
        <v>44992</v>
      </c>
      <c r="E6" s="37">
        <v>44993</v>
      </c>
      <c r="F6" s="37">
        <v>44994</v>
      </c>
      <c r="G6" s="37">
        <v>44995</v>
      </c>
      <c r="H6" s="37">
        <v>44996</v>
      </c>
      <c r="I6" s="14"/>
    </row>
    <row r="7" spans="1:9" s="3" customFormat="1" ht="56.1" customHeight="1">
      <c r="A7" s="17"/>
      <c r="B7" s="24"/>
      <c r="C7" s="24"/>
      <c r="D7" s="24"/>
      <c r="E7" s="24"/>
      <c r="F7" s="24"/>
      <c r="G7" s="24"/>
      <c r="H7" s="24"/>
      <c r="I7" s="19"/>
    </row>
    <row r="8" spans="1:9" s="2" customFormat="1" ht="24" customHeight="1">
      <c r="A8" s="15"/>
      <c r="B8" s="37">
        <f t="array" ref="B8:H8">요일및주+DATE(달력연도,3,1)-WEEKDAY(DATE(달력연도,3,1),(주시작="월요일")+1)+15</f>
        <v>44997</v>
      </c>
      <c r="C8" s="37">
        <v>44998</v>
      </c>
      <c r="D8" s="37">
        <v>44999</v>
      </c>
      <c r="E8" s="37">
        <v>45000</v>
      </c>
      <c r="F8" s="37">
        <v>45001</v>
      </c>
      <c r="G8" s="37">
        <v>45002</v>
      </c>
      <c r="H8" s="37">
        <v>45003</v>
      </c>
      <c r="I8" s="14"/>
    </row>
    <row r="9" spans="1:9" s="3" customFormat="1" ht="56.1" customHeight="1">
      <c r="A9" s="17"/>
      <c r="B9" s="24"/>
      <c r="C9" s="24"/>
      <c r="D9" s="24"/>
      <c r="E9" s="24"/>
      <c r="F9" s="24"/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요일및주+DATE(달력연도,3,1)-WEEKDAY(DATE(달력연도,3,1),(주시작="월요일")+1)+22</f>
        <v>45004</v>
      </c>
      <c r="C10" s="37">
        <v>45005</v>
      </c>
      <c r="D10" s="37">
        <v>45006</v>
      </c>
      <c r="E10" s="37">
        <v>45007</v>
      </c>
      <c r="F10" s="37">
        <v>45008</v>
      </c>
      <c r="G10" s="37">
        <v>45009</v>
      </c>
      <c r="H10" s="37">
        <v>45010</v>
      </c>
      <c r="I10" s="14"/>
    </row>
    <row r="11" spans="1:9" s="3" customFormat="1" ht="56.1" customHeight="1">
      <c r="A11" s="17"/>
      <c r="B11" s="24"/>
      <c r="C11" s="24"/>
      <c r="D11" s="24"/>
      <c r="E11" s="24"/>
      <c r="F11" s="24"/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요일및주+DATE(달력연도,3,1)-WEEKDAY(DATE(달력연도,3,1),(주시작="월요일")+1)+29</f>
        <v>45011</v>
      </c>
      <c r="C12" s="37">
        <v>45012</v>
      </c>
      <c r="D12" s="37">
        <v>45013</v>
      </c>
      <c r="E12" s="37">
        <v>45014</v>
      </c>
      <c r="F12" s="37">
        <v>45015</v>
      </c>
      <c r="G12" s="37">
        <v>45016</v>
      </c>
      <c r="H12" s="37">
        <v>45017</v>
      </c>
      <c r="I12" s="14"/>
    </row>
    <row r="13" spans="1:9" s="3" customFormat="1" ht="56.1" customHeight="1">
      <c r="A13" s="17"/>
      <c r="B13" s="24"/>
      <c r="C13" s="24"/>
      <c r="D13" s="24"/>
      <c r="E13" s="24"/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요일및주+DATE(달력연도,3,1)-WEEKDAY(DATE(달력연도,3,1),(주시작="월요일")+1)+36</f>
        <v>45018</v>
      </c>
      <c r="C14" s="37">
        <v>45019</v>
      </c>
      <c r="D14" s="45" t="s">
        <v>0</v>
      </c>
      <c r="E14" s="45"/>
      <c r="F14" s="45"/>
      <c r="G14" s="45"/>
      <c r="H14" s="46"/>
      <c r="I14" s="14"/>
    </row>
    <row r="15" spans="1:9" s="3" customFormat="1" ht="56.1" customHeight="1">
      <c r="A15" s="17"/>
      <c r="B15" s="24"/>
      <c r="C15" s="24"/>
      <c r="D15" s="47"/>
      <c r="E15" s="47"/>
      <c r="F15" s="47"/>
      <c r="G15" s="47"/>
      <c r="H15" s="4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9" priority="2">
      <formula>AND(DAY(B12)&gt;=1,DAY(B12)&lt;=15)</formula>
    </cfRule>
  </conditionalFormatting>
  <conditionalFormatting sqref="B4:G4">
    <cfRule type="expression" dxfId="18" priority="1">
      <formula>DAY(B4)&gt;8</formula>
    </cfRule>
  </conditionalFormatting>
  <dataValidations count="8">
    <dataValidation allowBlank="1" showInputMessage="1" showErrorMessage="1" prompt="3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자동으로 결정된 평일입니다." sqref="C3:H3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4" t="str">
        <f>"4월 "&amp;달력연도</f>
        <v>4월 2023</v>
      </c>
      <c r="C2" s="44"/>
      <c r="D2" s="44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요일및주+DATE(달력연도,4,1)-WEEKDAY(DATE(달력연도,4,1),(주시작="월요일")+1)+1</f>
        <v>45011</v>
      </c>
      <c r="C4" s="37">
        <v>45012</v>
      </c>
      <c r="D4" s="37">
        <v>45013</v>
      </c>
      <c r="E4" s="37">
        <v>45014</v>
      </c>
      <c r="F4" s="37">
        <v>45015</v>
      </c>
      <c r="G4" s="37">
        <v>45016</v>
      </c>
      <c r="H4" s="37">
        <v>45017</v>
      </c>
      <c r="I4" s="14"/>
    </row>
    <row r="5" spans="1:9" s="3" customFormat="1" ht="56.1" customHeight="1">
      <c r="A5" s="17"/>
      <c r="B5" s="24"/>
      <c r="C5" s="24"/>
      <c r="D5" s="24"/>
      <c r="E5" s="24"/>
      <c r="F5" s="24"/>
      <c r="G5" s="24"/>
      <c r="H5" s="24"/>
      <c r="I5" s="19"/>
    </row>
    <row r="6" spans="1:9" s="2" customFormat="1" ht="24" customHeight="1">
      <c r="A6" s="15"/>
      <c r="B6" s="37">
        <f t="array" ref="B6:H6">요일및주+DATE(달력연도,4,1)-WEEKDAY(DATE(달력연도,4,1),(주시작="월요일")+1)+8</f>
        <v>45018</v>
      </c>
      <c r="C6" s="37">
        <v>45019</v>
      </c>
      <c r="D6" s="37">
        <v>45020</v>
      </c>
      <c r="E6" s="37">
        <v>45021</v>
      </c>
      <c r="F6" s="37">
        <v>45022</v>
      </c>
      <c r="G6" s="37">
        <v>45023</v>
      </c>
      <c r="H6" s="37">
        <v>45024</v>
      </c>
      <c r="I6" s="14"/>
    </row>
    <row r="7" spans="1:9" s="3" customFormat="1" ht="56.1" customHeight="1">
      <c r="A7" s="17"/>
      <c r="B7" s="24"/>
      <c r="C7" s="24"/>
      <c r="D7" s="24"/>
      <c r="E7" s="24"/>
      <c r="F7" s="24"/>
      <c r="G7" s="24"/>
      <c r="H7" s="24"/>
      <c r="I7" s="19"/>
    </row>
    <row r="8" spans="1:9" s="2" customFormat="1" ht="24" customHeight="1">
      <c r="A8" s="15"/>
      <c r="B8" s="37">
        <f t="array" ref="B8:H8">요일및주+DATE(달력연도,4,1)-WEEKDAY(DATE(달력연도,4,1),(주시작="월요일")+1)+15</f>
        <v>45025</v>
      </c>
      <c r="C8" s="37">
        <v>45026</v>
      </c>
      <c r="D8" s="37">
        <v>45027</v>
      </c>
      <c r="E8" s="37">
        <v>45028</v>
      </c>
      <c r="F8" s="37">
        <v>45029</v>
      </c>
      <c r="G8" s="37">
        <v>45030</v>
      </c>
      <c r="H8" s="37">
        <v>45031</v>
      </c>
      <c r="I8" s="14"/>
    </row>
    <row r="9" spans="1:9" s="3" customFormat="1" ht="56.1" customHeight="1">
      <c r="A9" s="17"/>
      <c r="B9" s="24"/>
      <c r="C9" s="24"/>
      <c r="D9" s="24"/>
      <c r="E9" s="24"/>
      <c r="F9" s="24"/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요일및주+DATE(달력연도,4,1)-WEEKDAY(DATE(달력연도,4,1),(주시작="월요일")+1)+22</f>
        <v>45032</v>
      </c>
      <c r="C10" s="37">
        <v>45033</v>
      </c>
      <c r="D10" s="37">
        <v>45034</v>
      </c>
      <c r="E10" s="37">
        <v>45035</v>
      </c>
      <c r="F10" s="37">
        <v>45036</v>
      </c>
      <c r="G10" s="37">
        <v>45037</v>
      </c>
      <c r="H10" s="37">
        <v>45038</v>
      </c>
      <c r="I10" s="14"/>
    </row>
    <row r="11" spans="1:9" s="3" customFormat="1" ht="56.1" customHeight="1">
      <c r="A11" s="17"/>
      <c r="B11" s="24"/>
      <c r="C11" s="24"/>
      <c r="D11" s="24"/>
      <c r="E11" s="24"/>
      <c r="F11" s="24"/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요일및주+DATE(달력연도,4,1)-WEEKDAY(DATE(달력연도,4,1),(주시작="월요일")+1)+29</f>
        <v>45039</v>
      </c>
      <c r="C12" s="37">
        <v>45040</v>
      </c>
      <c r="D12" s="37">
        <v>45041</v>
      </c>
      <c r="E12" s="37">
        <v>45042</v>
      </c>
      <c r="F12" s="37">
        <v>45043</v>
      </c>
      <c r="G12" s="37">
        <v>45044</v>
      </c>
      <c r="H12" s="37">
        <v>45045</v>
      </c>
      <c r="I12" s="14"/>
    </row>
    <row r="13" spans="1:9" s="3" customFormat="1" ht="56.1" customHeight="1">
      <c r="A13" s="17"/>
      <c r="B13" s="24"/>
      <c r="C13" s="24"/>
      <c r="D13" s="24"/>
      <c r="E13" s="24"/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요일및주+DATE(달력연도,4,1)-WEEKDAY(DATE(달력연도,4,1),(주시작="월요일")+1)+36</f>
        <v>45046</v>
      </c>
      <c r="C14" s="37">
        <v>45047</v>
      </c>
      <c r="D14" s="45" t="s">
        <v>0</v>
      </c>
      <c r="E14" s="45"/>
      <c r="F14" s="45"/>
      <c r="G14" s="45"/>
      <c r="H14" s="46"/>
      <c r="I14" s="14"/>
    </row>
    <row r="15" spans="1:9" s="3" customFormat="1" ht="56.1" customHeight="1">
      <c r="A15" s="17"/>
      <c r="B15" s="24"/>
      <c r="C15" s="24"/>
      <c r="D15" s="47"/>
      <c r="E15" s="47"/>
      <c r="F15" s="47"/>
      <c r="G15" s="47"/>
      <c r="H15" s="4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7" priority="2">
      <formula>AND(DAY(B12)&gt;=1,DAY(B12)&lt;=15)</formula>
    </cfRule>
  </conditionalFormatting>
  <conditionalFormatting sqref="B4:G4">
    <cfRule type="expression" dxfId="16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4월 한 달 일정" sqref="A1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59999389629810485"/>
    <pageSetUpPr fitToPage="1"/>
  </sheetPr>
  <dimension ref="A1:I15"/>
  <sheetViews>
    <sheetView showGridLines="0" showRowColHeaders="0" workbookViewId="0">
      <selection activeCell="D13" sqref="D13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4" t="str">
        <f>"5월 "&amp;2023</f>
        <v>5월 2023</v>
      </c>
      <c r="C2" s="44"/>
      <c r="D2" s="44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요일및주+DATE(달력연도,5,1)-WEEKDAY(DATE(달력연도,5,1),(주시작="월요일")+1)+1</f>
        <v>45046</v>
      </c>
      <c r="C4" s="37">
        <v>45047</v>
      </c>
      <c r="D4" s="69">
        <v>45048</v>
      </c>
      <c r="E4" s="69">
        <v>45049</v>
      </c>
      <c r="F4" s="37">
        <v>45050</v>
      </c>
      <c r="G4" s="37">
        <v>45051</v>
      </c>
      <c r="H4" s="37">
        <v>45052</v>
      </c>
      <c r="I4" s="14"/>
    </row>
    <row r="5" spans="1:9" s="3" customFormat="1" ht="56.1" customHeight="1">
      <c r="A5" s="17"/>
      <c r="B5" s="24"/>
      <c r="C5" s="24"/>
      <c r="D5" s="59" t="s">
        <v>7</v>
      </c>
      <c r="E5" s="59" t="s">
        <v>7</v>
      </c>
      <c r="F5" s="24" t="s">
        <v>8</v>
      </c>
      <c r="G5" s="24" t="s">
        <v>9</v>
      </c>
      <c r="H5" s="24"/>
      <c r="I5" s="19"/>
    </row>
    <row r="6" spans="1:9" s="2" customFormat="1" ht="24" customHeight="1">
      <c r="A6" s="15"/>
      <c r="B6" s="37">
        <f t="array" ref="B6:H6">요일및주+DATE(달력연도,5,1)-WEEKDAY(DATE(달력연도,5,1),(주시작="월요일")+1)+8</f>
        <v>45053</v>
      </c>
      <c r="C6" s="37">
        <v>45054</v>
      </c>
      <c r="D6" s="69">
        <v>45055</v>
      </c>
      <c r="E6" s="69">
        <v>45056</v>
      </c>
      <c r="F6" s="69">
        <v>45057</v>
      </c>
      <c r="G6" s="37">
        <v>45058</v>
      </c>
      <c r="H6" s="37">
        <v>45059</v>
      </c>
      <c r="I6" s="14"/>
    </row>
    <row r="7" spans="1:9" s="3" customFormat="1" ht="56.1" customHeight="1">
      <c r="A7" s="17"/>
      <c r="B7" s="24"/>
      <c r="C7" s="24"/>
      <c r="D7" s="59" t="s">
        <v>7</v>
      </c>
      <c r="E7" s="59" t="s">
        <v>6</v>
      </c>
      <c r="F7" s="59" t="s">
        <v>6</v>
      </c>
      <c r="G7" s="24"/>
      <c r="H7" s="24"/>
      <c r="I7" s="19"/>
    </row>
    <row r="8" spans="1:9" s="2" customFormat="1" ht="24" customHeight="1">
      <c r="A8" s="15"/>
      <c r="B8" s="37">
        <f t="array" ref="B8:H8">요일및주+DATE(달력연도,5,1)-WEEKDAY(DATE(달력연도,5,1),(주시작="월요일")+1)+15</f>
        <v>45060</v>
      </c>
      <c r="C8" s="37">
        <v>45061</v>
      </c>
      <c r="D8" s="69">
        <v>45062</v>
      </c>
      <c r="E8" s="69">
        <v>45063</v>
      </c>
      <c r="F8" s="69">
        <v>45064</v>
      </c>
      <c r="G8" s="37">
        <v>45065</v>
      </c>
      <c r="H8" s="37">
        <v>45066</v>
      </c>
      <c r="I8" s="14"/>
    </row>
    <row r="9" spans="1:9" s="3" customFormat="1" ht="56.1" customHeight="1">
      <c r="A9" s="17"/>
      <c r="B9" s="24"/>
      <c r="C9" s="24"/>
      <c r="D9" s="59" t="s">
        <v>6</v>
      </c>
      <c r="E9" s="59" t="s">
        <v>6</v>
      </c>
      <c r="F9" s="59" t="s">
        <v>6</v>
      </c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요일및주+DATE(달력연도,5,1)-WEEKDAY(DATE(달력연도,5,1),(주시작="월요일")+1)+22</f>
        <v>45067</v>
      </c>
      <c r="C10" s="37">
        <v>45068</v>
      </c>
      <c r="D10" s="69">
        <v>45069</v>
      </c>
      <c r="E10" s="69">
        <v>45070</v>
      </c>
      <c r="F10" s="69">
        <v>45071</v>
      </c>
      <c r="G10" s="37">
        <v>45072</v>
      </c>
      <c r="H10" s="37">
        <v>45073</v>
      </c>
      <c r="I10" s="14"/>
    </row>
    <row r="11" spans="1:9" s="3" customFormat="1" ht="56.1" customHeight="1">
      <c r="A11" s="17"/>
      <c r="B11" s="24"/>
      <c r="C11" s="24"/>
      <c r="D11" s="59" t="s">
        <v>7</v>
      </c>
      <c r="E11" s="59" t="s">
        <v>6</v>
      </c>
      <c r="F11" s="59" t="s">
        <v>7</v>
      </c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요일및주+DATE(달력연도,5,1)-WEEKDAY(DATE(달력연도,5,1),(주시작="월요일")+1)+29</f>
        <v>45074</v>
      </c>
      <c r="C12" s="37">
        <v>45075</v>
      </c>
      <c r="D12" s="69">
        <v>45076</v>
      </c>
      <c r="E12" s="69">
        <v>45077</v>
      </c>
      <c r="F12" s="37">
        <v>45078</v>
      </c>
      <c r="G12" s="37">
        <v>45079</v>
      </c>
      <c r="H12" s="37">
        <v>45080</v>
      </c>
      <c r="I12" s="14"/>
    </row>
    <row r="13" spans="1:9" s="3" customFormat="1" ht="56.1" customHeight="1">
      <c r="A13" s="17"/>
      <c r="B13" s="24"/>
      <c r="C13" s="24"/>
      <c r="D13" s="59" t="s">
        <v>7</v>
      </c>
      <c r="E13" s="59" t="s">
        <v>6</v>
      </c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요일및주+DATE(달력연도,5,1)-WEEKDAY(DATE(달력연도,5,1),(주시작="월요일")+1)+36</f>
        <v>45081</v>
      </c>
      <c r="C14" s="37">
        <v>45082</v>
      </c>
      <c r="D14" s="45" t="s">
        <v>0</v>
      </c>
      <c r="E14" s="45"/>
      <c r="F14" s="45"/>
      <c r="G14" s="45"/>
      <c r="H14" s="46"/>
      <c r="I14" s="14"/>
    </row>
    <row r="15" spans="1:9" s="3" customFormat="1" ht="56.1" customHeight="1">
      <c r="A15" s="17"/>
      <c r="B15" s="24"/>
      <c r="C15" s="24"/>
      <c r="D15" s="60" t="s">
        <v>10</v>
      </c>
      <c r="E15" s="61"/>
      <c r="F15" s="61"/>
      <c r="G15" s="61"/>
      <c r="H15" s="62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5" priority="2">
      <formula>AND(DAY(B12)&gt;=1,DAY(B12)&lt;=15)</formula>
    </cfRule>
  </conditionalFormatting>
  <conditionalFormatting sqref="B4:G4">
    <cfRule type="expression" dxfId="14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5월 한 달 일정" sqref="A1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59999389629810485"/>
    <pageSetUpPr fitToPage="1"/>
  </sheetPr>
  <dimension ref="A1:I15"/>
  <sheetViews>
    <sheetView showGridLines="0" showRowColHeaders="0" zoomScaleNormal="100" workbookViewId="0">
      <selection activeCell="F9" sqref="F9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9" t="str">
        <f>"6월 "&amp;달력연도</f>
        <v>6월 2023</v>
      </c>
      <c r="C2" s="49"/>
      <c r="D2" s="49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요일및주+DATE(달력연도,6,1)-WEEKDAY(DATE(달력연도,6,1),(주시작="월요일")+1)+1</f>
        <v>45074</v>
      </c>
      <c r="C4" s="36">
        <v>45075</v>
      </c>
      <c r="D4" s="64">
        <v>45076</v>
      </c>
      <c r="E4" s="64">
        <v>45077</v>
      </c>
      <c r="F4" s="63">
        <v>45078</v>
      </c>
      <c r="G4" s="36">
        <v>45079</v>
      </c>
      <c r="H4" s="36">
        <v>45080</v>
      </c>
      <c r="I4" s="14"/>
    </row>
    <row r="5" spans="1:9" s="3" customFormat="1" ht="56.1" customHeight="1">
      <c r="A5" s="17"/>
      <c r="B5" s="28"/>
      <c r="C5" s="28"/>
      <c r="D5" s="65"/>
      <c r="E5" s="65"/>
      <c r="F5" s="70" t="s">
        <v>7</v>
      </c>
      <c r="G5" s="28"/>
      <c r="H5" s="28"/>
      <c r="I5" s="19"/>
    </row>
    <row r="6" spans="1:9" s="2" customFormat="1" ht="24" customHeight="1">
      <c r="A6" s="15"/>
      <c r="B6" s="36">
        <f t="array" ref="B6:H6">요일및주+DATE(달력연도,6,1)-WEEKDAY(DATE(달력연도,6,1),(주시작="월요일")+1)+8</f>
        <v>45081</v>
      </c>
      <c r="C6" s="36">
        <v>45082</v>
      </c>
      <c r="D6" s="36">
        <v>45083</v>
      </c>
      <c r="E6" s="63">
        <v>45084</v>
      </c>
      <c r="F6" s="71">
        <v>45085</v>
      </c>
      <c r="G6" s="36">
        <v>45086</v>
      </c>
      <c r="H6" s="36">
        <v>45087</v>
      </c>
      <c r="I6" s="14"/>
    </row>
    <row r="7" spans="1:9" s="3" customFormat="1" ht="56.1" customHeight="1">
      <c r="A7" s="17"/>
      <c r="B7" s="28"/>
      <c r="C7" s="28"/>
      <c r="D7" s="28" t="s">
        <v>11</v>
      </c>
      <c r="E7" s="70" t="s">
        <v>7</v>
      </c>
      <c r="F7" s="70" t="s">
        <v>7</v>
      </c>
      <c r="G7" s="28"/>
      <c r="H7" s="28"/>
      <c r="I7" s="19"/>
    </row>
    <row r="8" spans="1:9" s="2" customFormat="1" ht="24" customHeight="1">
      <c r="A8" s="15"/>
      <c r="B8" s="36">
        <f t="array" ref="B8:H8">요일및주+DATE(달력연도,6,1)-WEEKDAY(DATE(달력연도,6,1),(주시작="월요일")+1)+15</f>
        <v>45088</v>
      </c>
      <c r="C8" s="36">
        <v>45089</v>
      </c>
      <c r="D8" s="71">
        <v>45090</v>
      </c>
      <c r="E8" s="71">
        <v>45091</v>
      </c>
      <c r="F8" s="71">
        <v>45092</v>
      </c>
      <c r="G8" s="36">
        <v>45093</v>
      </c>
      <c r="H8" s="36">
        <v>45094</v>
      </c>
      <c r="I8" s="14"/>
    </row>
    <row r="9" spans="1:9" s="3" customFormat="1" ht="56.1" customHeight="1">
      <c r="A9" s="17"/>
      <c r="B9" s="28"/>
      <c r="C9" s="28"/>
      <c r="D9" s="70" t="s">
        <v>7</v>
      </c>
      <c r="E9" s="70" t="s">
        <v>7</v>
      </c>
      <c r="F9" s="70" t="s">
        <v>7</v>
      </c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요일및주+DATE(달력연도,6,1)-WEEKDAY(DATE(달력연도,6,1),(주시작="월요일")+1)+22</f>
        <v>45095</v>
      </c>
      <c r="C10" s="36">
        <v>45096</v>
      </c>
      <c r="D10" s="36">
        <v>45097</v>
      </c>
      <c r="E10" s="36">
        <v>45098</v>
      </c>
      <c r="F10" s="36">
        <v>45099</v>
      </c>
      <c r="G10" s="36">
        <v>45100</v>
      </c>
      <c r="H10" s="36">
        <v>45101</v>
      </c>
      <c r="I10" s="14"/>
    </row>
    <row r="11" spans="1:9" s="3" customFormat="1" ht="56.1" customHeight="1">
      <c r="A11" s="17"/>
      <c r="B11" s="28"/>
      <c r="C11" s="28"/>
      <c r="D11" s="28" t="s">
        <v>12</v>
      </c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요일및주+DATE(달력연도,6,1)-WEEKDAY(DATE(달력연도,6,1),(주시작="월요일")+1)+29</f>
        <v>45102</v>
      </c>
      <c r="C12" s="36">
        <v>45103</v>
      </c>
      <c r="D12" s="36">
        <v>45104</v>
      </c>
      <c r="E12" s="36">
        <v>45105</v>
      </c>
      <c r="F12" s="36">
        <v>45106</v>
      </c>
      <c r="G12" s="36">
        <v>45107</v>
      </c>
      <c r="H12" s="36">
        <v>45108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요일및주+DATE(달력연도,6,1)-WEEKDAY(DATE(달력연도,6,1),(주시작="월요일")+1)+36</f>
        <v>45109</v>
      </c>
      <c r="C14" s="36">
        <v>45110</v>
      </c>
      <c r="D14" s="50" t="s">
        <v>0</v>
      </c>
      <c r="E14" s="50"/>
      <c r="F14" s="50"/>
      <c r="G14" s="50"/>
      <c r="H14" s="51"/>
      <c r="I14" s="14"/>
    </row>
    <row r="15" spans="1:9" s="3" customFormat="1" ht="56.1" customHeight="1">
      <c r="A15" s="17"/>
      <c r="B15" s="28"/>
      <c r="C15" s="28"/>
      <c r="D15" s="66" t="s">
        <v>13</v>
      </c>
      <c r="E15" s="52"/>
      <c r="F15" s="52"/>
      <c r="G15" s="52"/>
      <c r="H15" s="5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3" priority="2">
      <formula>AND(DAY(B12)&gt;=1,DAY(B12)&lt;=15)</formula>
    </cfRule>
  </conditionalFormatting>
  <conditionalFormatting sqref="B4:G4">
    <cfRule type="expression" dxfId="12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6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9" t="str">
        <f>"7월 "&amp;달력연도</f>
        <v>7월 2023</v>
      </c>
      <c r="C2" s="49"/>
      <c r="D2" s="49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요일및주+DATE(달력연도,7,1)-WEEKDAY(DATE(달력연도,7,1),(주시작="월요일")+1)+1</f>
        <v>45102</v>
      </c>
      <c r="C4" s="36">
        <v>45103</v>
      </c>
      <c r="D4" s="36">
        <v>45104</v>
      </c>
      <c r="E4" s="36">
        <v>45105</v>
      </c>
      <c r="F4" s="36">
        <v>45106</v>
      </c>
      <c r="G4" s="36">
        <v>45107</v>
      </c>
      <c r="H4" s="36">
        <v>45108</v>
      </c>
      <c r="I4" s="14"/>
    </row>
    <row r="5" spans="1:9" s="3" customFormat="1" ht="56.1" customHeight="1">
      <c r="A5" s="17"/>
      <c r="B5" s="28"/>
      <c r="C5" s="28"/>
      <c r="D5" s="28"/>
      <c r="E5" s="28"/>
      <c r="F5" s="28"/>
      <c r="G5" s="28"/>
      <c r="H5" s="28"/>
      <c r="I5" s="19"/>
    </row>
    <row r="6" spans="1:9" s="2" customFormat="1" ht="24" customHeight="1">
      <c r="A6" s="15"/>
      <c r="B6" s="36">
        <f t="array" ref="B6:H6">요일및주+DATE(달력연도,7,1)-WEEKDAY(DATE(달력연도,7,1),(주시작="월요일")+1)+8</f>
        <v>45109</v>
      </c>
      <c r="C6" s="36">
        <v>45110</v>
      </c>
      <c r="D6" s="36">
        <v>45111</v>
      </c>
      <c r="E6" s="36">
        <v>45112</v>
      </c>
      <c r="F6" s="36">
        <v>45113</v>
      </c>
      <c r="G6" s="36">
        <v>45114</v>
      </c>
      <c r="H6" s="36">
        <v>45115</v>
      </c>
      <c r="I6" s="14"/>
    </row>
    <row r="7" spans="1:9" s="3" customFormat="1" ht="56.1" customHeight="1">
      <c r="A7" s="17"/>
      <c r="B7" s="28"/>
      <c r="C7" s="28"/>
      <c r="D7" s="28"/>
      <c r="E7" s="28"/>
      <c r="F7" s="28"/>
      <c r="G7" s="28"/>
      <c r="H7" s="28"/>
      <c r="I7" s="19"/>
    </row>
    <row r="8" spans="1:9" s="2" customFormat="1" ht="24" customHeight="1">
      <c r="A8" s="15"/>
      <c r="B8" s="36">
        <f t="array" ref="B8:H8">요일및주+DATE(달력연도,7,1)-WEEKDAY(DATE(달력연도,7,1),(주시작="월요일")+1)+15</f>
        <v>45116</v>
      </c>
      <c r="C8" s="36">
        <v>45117</v>
      </c>
      <c r="D8" s="36">
        <v>45118</v>
      </c>
      <c r="E8" s="36">
        <v>45119</v>
      </c>
      <c r="F8" s="36">
        <v>45120</v>
      </c>
      <c r="G8" s="36">
        <v>45121</v>
      </c>
      <c r="H8" s="36">
        <v>45122</v>
      </c>
      <c r="I8" s="14"/>
    </row>
    <row r="9" spans="1:9" s="3" customFormat="1" ht="56.1" customHeight="1">
      <c r="A9" s="17"/>
      <c r="B9" s="28"/>
      <c r="C9" s="28"/>
      <c r="D9" s="28"/>
      <c r="E9" s="28"/>
      <c r="F9" s="28"/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요일및주+DATE(달력연도,7,1)-WEEKDAY(DATE(달력연도,7,1),(주시작="월요일")+1)+22</f>
        <v>45123</v>
      </c>
      <c r="C10" s="36">
        <v>45124</v>
      </c>
      <c r="D10" s="36">
        <v>45125</v>
      </c>
      <c r="E10" s="36">
        <v>45126</v>
      </c>
      <c r="F10" s="36">
        <v>45127</v>
      </c>
      <c r="G10" s="36">
        <v>45128</v>
      </c>
      <c r="H10" s="36">
        <v>45129</v>
      </c>
      <c r="I10" s="14"/>
    </row>
    <row r="11" spans="1:9" s="3" customFormat="1" ht="56.1" customHeight="1">
      <c r="A11" s="17"/>
      <c r="B11" s="28"/>
      <c r="C11" s="28"/>
      <c r="D11" s="28"/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요일및주+DATE(달력연도,7,1)-WEEKDAY(DATE(달력연도,7,1),(주시작="월요일")+1)+29</f>
        <v>45130</v>
      </c>
      <c r="C12" s="36">
        <v>45131</v>
      </c>
      <c r="D12" s="36">
        <v>45132</v>
      </c>
      <c r="E12" s="36">
        <v>45133</v>
      </c>
      <c r="F12" s="36">
        <v>45134</v>
      </c>
      <c r="G12" s="36">
        <v>45135</v>
      </c>
      <c r="H12" s="36">
        <v>45136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요일및주+DATE(달력연도,7,1)-WEEKDAY(DATE(달력연도,7,1),(주시작="월요일")+1)+36</f>
        <v>45137</v>
      </c>
      <c r="C14" s="36">
        <v>45138</v>
      </c>
      <c r="D14" s="50" t="s">
        <v>0</v>
      </c>
      <c r="E14" s="50"/>
      <c r="F14" s="50"/>
      <c r="G14" s="50"/>
      <c r="H14" s="51"/>
      <c r="I14" s="14"/>
    </row>
    <row r="15" spans="1:9" s="3" customFormat="1" ht="56.1" customHeight="1">
      <c r="A15" s="17"/>
      <c r="B15" s="28"/>
      <c r="C15" s="28"/>
      <c r="D15" s="52"/>
      <c r="E15" s="52"/>
      <c r="F15" s="52"/>
      <c r="G15" s="52"/>
      <c r="H15" s="5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1" priority="2">
      <formula>AND(DAY(B12)&gt;=1,DAY(B12)&lt;=15)</formula>
    </cfRule>
  </conditionalFormatting>
  <conditionalFormatting sqref="B4:G4">
    <cfRule type="expression" dxfId="1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7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9" t="str">
        <f>"8월 "&amp;달력연도</f>
        <v>8월 2023</v>
      </c>
      <c r="C2" s="49"/>
      <c r="D2" s="49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요일및주+DATE(달력연도,8,1)-WEEKDAY(DATE(달력연도,8,1),(주시작="월요일")+1)+1</f>
        <v>45137</v>
      </c>
      <c r="C4" s="36">
        <v>45138</v>
      </c>
      <c r="D4" s="36">
        <v>45139</v>
      </c>
      <c r="E4" s="36">
        <v>45140</v>
      </c>
      <c r="F4" s="36">
        <v>45141</v>
      </c>
      <c r="G4" s="36">
        <v>45142</v>
      </c>
      <c r="H4" s="36">
        <v>45143</v>
      </c>
      <c r="I4" s="14"/>
    </row>
    <row r="5" spans="1:9" s="3" customFormat="1" ht="56.1" customHeight="1">
      <c r="A5" s="17"/>
      <c r="B5" s="28"/>
      <c r="C5" s="28"/>
      <c r="D5" s="28"/>
      <c r="E5" s="28"/>
      <c r="F5" s="28"/>
      <c r="G5" s="28"/>
      <c r="H5" s="28"/>
      <c r="I5" s="19"/>
    </row>
    <row r="6" spans="1:9" s="2" customFormat="1" ht="24" customHeight="1">
      <c r="A6" s="15"/>
      <c r="B6" s="36">
        <f t="array" ref="B6:H6">요일및주+DATE(달력연도,8,1)-WEEKDAY(DATE(달력연도,8,1),(주시작="월요일")+1)+8</f>
        <v>45144</v>
      </c>
      <c r="C6" s="36">
        <v>45145</v>
      </c>
      <c r="D6" s="36">
        <v>45146</v>
      </c>
      <c r="E6" s="36">
        <v>45147</v>
      </c>
      <c r="F6" s="36">
        <v>45148</v>
      </c>
      <c r="G6" s="36">
        <v>45149</v>
      </c>
      <c r="H6" s="36">
        <v>45150</v>
      </c>
      <c r="I6" s="14"/>
    </row>
    <row r="7" spans="1:9" s="3" customFormat="1" ht="56.1" customHeight="1">
      <c r="A7" s="17"/>
      <c r="B7" s="28"/>
      <c r="C7" s="28"/>
      <c r="D7" s="28"/>
      <c r="E7" s="28"/>
      <c r="F7" s="28"/>
      <c r="G7" s="28"/>
      <c r="H7" s="28"/>
      <c r="I7" s="19"/>
    </row>
    <row r="8" spans="1:9" s="2" customFormat="1" ht="24" customHeight="1">
      <c r="A8" s="15"/>
      <c r="B8" s="36">
        <f t="array" ref="B8:H8">요일및주+DATE(달력연도,8,1)-WEEKDAY(DATE(달력연도,8,1),(주시작="월요일")+1)+15</f>
        <v>45151</v>
      </c>
      <c r="C8" s="36">
        <v>45152</v>
      </c>
      <c r="D8" s="36">
        <v>45153</v>
      </c>
      <c r="E8" s="36">
        <v>45154</v>
      </c>
      <c r="F8" s="36">
        <v>45155</v>
      </c>
      <c r="G8" s="36">
        <v>45156</v>
      </c>
      <c r="H8" s="36">
        <v>45157</v>
      </c>
      <c r="I8" s="14"/>
    </row>
    <row r="9" spans="1:9" s="3" customFormat="1" ht="56.1" customHeight="1">
      <c r="A9" s="17"/>
      <c r="B9" s="28"/>
      <c r="C9" s="28"/>
      <c r="D9" s="28"/>
      <c r="E9" s="28"/>
      <c r="F9" s="28"/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요일및주+DATE(달력연도,8,1)-WEEKDAY(DATE(달력연도,8,1),(주시작="월요일")+1)+22</f>
        <v>45158</v>
      </c>
      <c r="C10" s="36">
        <v>45159</v>
      </c>
      <c r="D10" s="36">
        <v>45160</v>
      </c>
      <c r="E10" s="36">
        <v>45161</v>
      </c>
      <c r="F10" s="36">
        <v>45162</v>
      </c>
      <c r="G10" s="36">
        <v>45163</v>
      </c>
      <c r="H10" s="36">
        <v>45164</v>
      </c>
      <c r="I10" s="14"/>
    </row>
    <row r="11" spans="1:9" s="3" customFormat="1" ht="56.1" customHeight="1">
      <c r="A11" s="17"/>
      <c r="B11" s="28"/>
      <c r="C11" s="28"/>
      <c r="D11" s="28"/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요일및주+DATE(달력연도,8,1)-WEEKDAY(DATE(달력연도,8,1),(주시작="월요일")+1)+29</f>
        <v>45165</v>
      </c>
      <c r="C12" s="36">
        <v>45166</v>
      </c>
      <c r="D12" s="36">
        <v>45167</v>
      </c>
      <c r="E12" s="36">
        <v>45168</v>
      </c>
      <c r="F12" s="36">
        <v>45169</v>
      </c>
      <c r="G12" s="36">
        <v>45170</v>
      </c>
      <c r="H12" s="36">
        <v>45171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요일및주+DATE(달력연도,8,1)-WEEKDAY(DATE(달력연도,8,1),(주시작="월요일")+1)+36</f>
        <v>45172</v>
      </c>
      <c r="C14" s="36">
        <v>45173</v>
      </c>
      <c r="D14" s="50" t="s">
        <v>0</v>
      </c>
      <c r="E14" s="50"/>
      <c r="F14" s="50"/>
      <c r="G14" s="50"/>
      <c r="H14" s="51"/>
      <c r="I14" s="14"/>
    </row>
    <row r="15" spans="1:9" s="3" customFormat="1" ht="56.1" customHeight="1">
      <c r="A15" s="17"/>
      <c r="B15" s="28"/>
      <c r="C15" s="28"/>
      <c r="D15" s="52"/>
      <c r="E15" s="52"/>
      <c r="F15" s="52"/>
      <c r="G15" s="52"/>
      <c r="H15" s="5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9" priority="2">
      <formula>AND(DAY(B12)&gt;=1,DAY(B12)&lt;=15)</formula>
    </cfRule>
  </conditionalFormatting>
  <conditionalFormatting sqref="B4:G4">
    <cfRule type="expression" dxfId="8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8월 한 달 일정" sqref="A1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0.59999389629810485"/>
    <pageSetUpPr fitToPage="1"/>
  </sheetPr>
  <dimension ref="A1:I15"/>
  <sheetViews>
    <sheetView showGridLines="0" showRowColHeaders="0" topLeftCell="A3" zoomScaleNormal="100" workbookViewId="0">
      <selection activeCell="L15" sqref="L15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4" t="str">
        <f>"9월 "&amp;달력연도</f>
        <v>9월 2023</v>
      </c>
      <c r="C2" s="54"/>
      <c r="D2" s="54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요일및주+DATE(달력연도,9,1)-WEEKDAY(DATE(달력연도,9,1),(주시작="월요일")+1)+1</f>
        <v>45165</v>
      </c>
      <c r="C4" s="35">
        <v>45166</v>
      </c>
      <c r="D4" s="35">
        <v>45167</v>
      </c>
      <c r="E4" s="35">
        <v>45168</v>
      </c>
      <c r="F4" s="35">
        <v>45169</v>
      </c>
      <c r="G4" s="35">
        <v>45170</v>
      </c>
      <c r="H4" s="35">
        <v>45171</v>
      </c>
      <c r="I4" s="14"/>
    </row>
    <row r="5" spans="1:9" s="3" customFormat="1" ht="56.1" customHeight="1">
      <c r="A5" s="17"/>
      <c r="B5" s="32"/>
      <c r="C5" s="32"/>
      <c r="D5" s="32"/>
      <c r="E5" s="32"/>
      <c r="F5" s="32"/>
      <c r="G5" s="32"/>
      <c r="H5" s="32"/>
      <c r="I5" s="19"/>
    </row>
    <row r="6" spans="1:9" s="2" customFormat="1" ht="24" customHeight="1">
      <c r="A6" s="15"/>
      <c r="B6" s="35">
        <f t="array" ref="B6:H6">요일및주+DATE(달력연도,9,1)-WEEKDAY(DATE(달력연도,9,1),(주시작="월요일")+1)+8</f>
        <v>45172</v>
      </c>
      <c r="C6" s="35">
        <v>45173</v>
      </c>
      <c r="D6" s="67">
        <v>45174</v>
      </c>
      <c r="E6" s="67">
        <v>45175</v>
      </c>
      <c r="F6" s="67">
        <v>45176</v>
      </c>
      <c r="G6" s="35">
        <v>45177</v>
      </c>
      <c r="H6" s="35">
        <v>45178</v>
      </c>
      <c r="I6" s="14"/>
    </row>
    <row r="7" spans="1:9" s="3" customFormat="1" ht="56.1" customHeight="1">
      <c r="A7" s="17"/>
      <c r="B7" s="32"/>
      <c r="C7" s="32"/>
      <c r="D7" s="68" t="s">
        <v>7</v>
      </c>
      <c r="E7" s="68" t="s">
        <v>7</v>
      </c>
      <c r="F7" s="68" t="s">
        <v>7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요일및주+DATE(달력연도,9,1)-WEEKDAY(DATE(달력연도,9,1),(주시작="월요일")+1)+15</f>
        <v>45179</v>
      </c>
      <c r="C8" s="35">
        <v>45180</v>
      </c>
      <c r="D8" s="67">
        <v>45181</v>
      </c>
      <c r="E8" s="67">
        <v>45182</v>
      </c>
      <c r="F8" s="67">
        <v>45183</v>
      </c>
      <c r="G8" s="35">
        <v>45184</v>
      </c>
      <c r="H8" s="35">
        <v>45185</v>
      </c>
      <c r="I8" s="14"/>
    </row>
    <row r="9" spans="1:9" s="3" customFormat="1" ht="56.1" customHeight="1">
      <c r="A9" s="17"/>
      <c r="B9" s="32"/>
      <c r="C9" s="32"/>
      <c r="D9" s="68" t="s">
        <v>7</v>
      </c>
      <c r="E9" s="68" t="s">
        <v>7</v>
      </c>
      <c r="F9" s="68" t="s">
        <v>7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요일및주+DATE(달력연도,9,1)-WEEKDAY(DATE(달력연도,9,1),(주시작="월요일")+1)+22</f>
        <v>45186</v>
      </c>
      <c r="C10" s="35">
        <v>45187</v>
      </c>
      <c r="D10" s="67">
        <v>45188</v>
      </c>
      <c r="E10" s="67">
        <v>45189</v>
      </c>
      <c r="F10" s="67">
        <v>45190</v>
      </c>
      <c r="G10" s="35">
        <v>45191</v>
      </c>
      <c r="H10" s="35">
        <v>45192</v>
      </c>
      <c r="I10" s="14"/>
    </row>
    <row r="11" spans="1:9" s="3" customFormat="1" ht="56.1" customHeight="1">
      <c r="A11" s="17"/>
      <c r="B11" s="32"/>
      <c r="C11" s="32"/>
      <c r="D11" s="68" t="s">
        <v>6</v>
      </c>
      <c r="E11" s="68" t="s">
        <v>7</v>
      </c>
      <c r="F11" s="68" t="s">
        <v>7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요일및주+DATE(달력연도,9,1)-WEEKDAY(DATE(달력연도,9,1),(주시작="월요일")+1)+29</f>
        <v>45193</v>
      </c>
      <c r="C12" s="35">
        <v>45194</v>
      </c>
      <c r="D12" s="67">
        <v>45195</v>
      </c>
      <c r="E12" s="67">
        <v>45196</v>
      </c>
      <c r="F12" s="73">
        <v>45197</v>
      </c>
      <c r="G12" s="35">
        <v>45198</v>
      </c>
      <c r="H12" s="35">
        <v>45199</v>
      </c>
      <c r="I12" s="14"/>
    </row>
    <row r="13" spans="1:9" s="3" customFormat="1" ht="56.1" customHeight="1">
      <c r="A13" s="17"/>
      <c r="B13" s="32"/>
      <c r="C13" s="32"/>
      <c r="D13" s="68" t="s">
        <v>7</v>
      </c>
      <c r="E13" s="68" t="s">
        <v>7</v>
      </c>
      <c r="F13" s="74" t="s">
        <v>18</v>
      </c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요일및주+DATE(달력연도,9,1)-WEEKDAY(DATE(달력연도,9,1),(주시작="월요일")+1)+36</f>
        <v>45200</v>
      </c>
      <c r="C14" s="35">
        <v>45201</v>
      </c>
      <c r="D14" s="55" t="s">
        <v>0</v>
      </c>
      <c r="E14" s="55"/>
      <c r="F14" s="55"/>
      <c r="G14" s="55"/>
      <c r="H14" s="56"/>
      <c r="I14" s="14"/>
    </row>
    <row r="15" spans="1:9" s="3" customFormat="1" ht="56.1" customHeight="1">
      <c r="A15" s="17"/>
      <c r="B15" s="32"/>
      <c r="C15" s="32"/>
      <c r="D15" s="72" t="s">
        <v>19</v>
      </c>
      <c r="E15" s="57"/>
      <c r="F15" s="57"/>
      <c r="G15" s="57"/>
      <c r="H15" s="5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7" priority="2">
      <formula>AND(DAY(B12)&gt;=1,DAY(B12)&lt;=15)</formula>
    </cfRule>
  </conditionalFormatting>
  <conditionalFormatting sqref="B4:G4">
    <cfRule type="expression" dxfId="6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9월 한 달 일정" sqref="A1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0" ma:contentTypeDescription="Create a new document." ma:contentTypeScope="" ma:versionID="e39e7e9e36de66d473ce04bb4ab2dbb8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9dc5994665da46609c24125788630d8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9B8A745B-63BA-4F9A-A6E5-C457B3F40D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1B5DC0-C7DA-4FC0-BFE2-1D1407D5E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B20271-DBF4-4EBA-824D-0E74CCAA174D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16c05727-aa75-4e4a-9b5f-8a80a1165891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39</vt:i4>
      </vt:variant>
    </vt:vector>
  </HeadingPairs>
  <TitlesOfParts>
    <vt:vector size="51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'1월'!Print_Area</vt:lpstr>
      <vt:lpstr>'2월'!Print_Area</vt:lpstr>
      <vt:lpstr>'3월'!Print_Area</vt:lpstr>
      <vt:lpstr>'4월'!Print_Area</vt:lpstr>
      <vt:lpstr>'5월'!Print_Area</vt:lpstr>
      <vt:lpstr>'6월'!Print_Area</vt:lpstr>
      <vt:lpstr>'7월'!Print_Area</vt:lpstr>
      <vt:lpstr>'8월'!Print_Area</vt:lpstr>
      <vt:lpstr>'9월'!Print_Area</vt:lpstr>
      <vt:lpstr>달력연도</vt:lpstr>
      <vt:lpstr>열제목영역1..H12.1</vt:lpstr>
      <vt:lpstr>열제목영역1..H12.10</vt:lpstr>
      <vt:lpstr>열제목영역1..H12.11</vt:lpstr>
      <vt:lpstr>열제목영역1..H12.12</vt:lpstr>
      <vt:lpstr>열제목영역1..H12.2</vt:lpstr>
      <vt:lpstr>열제목영역1..H12.3</vt:lpstr>
      <vt:lpstr>열제목영역1..H12.4</vt:lpstr>
      <vt:lpstr>열제목영역1..H12.5</vt:lpstr>
      <vt:lpstr>열제목영역1..H12.6</vt:lpstr>
      <vt:lpstr>열제목영역1..H12.7</vt:lpstr>
      <vt:lpstr>열제목영역1..H12.8</vt:lpstr>
      <vt:lpstr>열제목영역1..H12.9</vt:lpstr>
      <vt:lpstr>열제목영역2..C14.1</vt:lpstr>
      <vt:lpstr>열제목영역2..C14.10</vt:lpstr>
      <vt:lpstr>열제목영역2..C14.11</vt:lpstr>
      <vt:lpstr>열제목영역2..C14.12</vt:lpstr>
      <vt:lpstr>열제목영역2..C14.2</vt:lpstr>
      <vt:lpstr>열제목영역2..C14.3</vt:lpstr>
      <vt:lpstr>열제목영역2..C14.4</vt:lpstr>
      <vt:lpstr>열제목영역2..C14.5</vt:lpstr>
      <vt:lpstr>열제목영역2..C14.6</vt:lpstr>
      <vt:lpstr>열제목영역2..C14.7</vt:lpstr>
      <vt:lpstr>열제목영역2..C14.8</vt:lpstr>
      <vt:lpstr>열제목영역2..C14.9</vt:lpstr>
      <vt:lpstr>주시작</vt:lpstr>
      <vt:lpstr>행제목영역1..K3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2018-10-01T01:21:37Z</dcterms:created>
  <dcterms:modified xsi:type="dcterms:W3CDTF">2023-04-26T00:23:25Z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